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Public\TRANSFERT PC DGPBD\DATAS\mines\BENIT\2025\MEF_DGESS\PTA 2026 à intégrer\"/>
    </mc:Choice>
  </mc:AlternateContent>
  <xr:revisionPtr revIDLastSave="0" documentId="13_ncr:1_{CD25C0EE-483C-475A-8185-1533597ABAF1}" xr6:coauthVersionLast="47" xr6:coauthVersionMax="47" xr10:uidLastSave="{00000000-0000-0000-0000-000000000000}"/>
  <bookViews>
    <workbookView xWindow="-132" yWindow="-132" windowWidth="23304" windowHeight="13944" tabRatio="538" firstSheet="1" activeTab="1" xr2:uid="{00000000-000D-0000-FFFF-FFFF00000000}"/>
  </bookViews>
  <sheets>
    <sheet name="CMR 2026 Original" sheetId="18" state="hidden" r:id="rId1"/>
    <sheet name="PTA 2026" sheetId="15" r:id="rId2"/>
    <sheet name="Programmes" sheetId="17" state="hidden" r:id="rId3"/>
    <sheet name="Matrice_PA 2026-2028 bis  (2)" sheetId="20" state="hidden" r:id="rId4"/>
    <sheet name="Feuil2" sheetId="2" state="hidden" r:id="rId5"/>
    <sheet name="Feuil3" sheetId="3" state="hidden" r:id="rId6"/>
  </sheets>
  <definedNames>
    <definedName name="_xlnm._FilterDatabase" localSheetId="0" hidden="1">'CMR 2026 Original'!$A$3:$P$191</definedName>
    <definedName name="_xlnm._FilterDatabase" localSheetId="3" hidden="1">'Matrice_PA 2026-2028 bis  (2)'!$A$3:$O$650</definedName>
    <definedName name="_xlnm._FilterDatabase" localSheetId="1" hidden="1">'PTA 2026'!$A$2:$BP$710</definedName>
    <definedName name="_Toc191634492" localSheetId="1">'PTA 2026'!$B$217</definedName>
    <definedName name="Execution_F" localSheetId="3">'Matrice_PA 2026-2028 bis  (2)'!#REF!</definedName>
    <definedName name="Execution_F" localSheetId="1">'PTA 2026'!#REF!</definedName>
    <definedName name="Execution_F">#REF!</definedName>
    <definedName name="_xlnm.Print_Titles" localSheetId="0">'CMR 2026 Original'!$2:$3</definedName>
    <definedName name="_xlnm.Print_Titles" localSheetId="3">'Matrice_PA 2026-2028 bis  (2)'!$2:$3</definedName>
    <definedName name="_xlnm.Print_Titles" localSheetId="1">'PTA 2026'!$2:$3</definedName>
    <definedName name="Programmation_F" localSheetId="3">'Matrice_PA 2026-2028 bis  (2)'!#REF!</definedName>
    <definedName name="Programmation_F" localSheetId="1">'PTA 2026'!#REF!</definedName>
    <definedName name="Programmation_F">#REF!</definedName>
    <definedName name="Structure" localSheetId="3">'Matrice_PA 2026-2028 bis  (2)'!$F$7:$F$491</definedName>
    <definedName name="Structure" localSheetId="1">'PTA 2026'!$D$7:$D$531</definedName>
    <definedName name="Structure">#REF!</definedName>
    <definedName name="T3RENSEIGNE">#REF!</definedName>
    <definedName name="Taux_P" localSheetId="3">'Matrice_PA 2026-2028 bis  (2)'!$N$7:$N$491</definedName>
    <definedName name="Taux_P" localSheetId="1">'PTA 2026'!#REF!</definedName>
    <definedName name="Taux_P">#REF!</definedName>
    <definedName name="_xlnm.Print_Area" localSheetId="0">'CMR 2026 Original'!$A$1:$P$191</definedName>
    <definedName name="_xlnm.Print_Area" localSheetId="3">'Matrice_PA 2026-2028 bis  (2)'!$A$1:$O$491</definedName>
    <definedName name="_xlnm.Print_Area" localSheetId="1">'PTA 2026'!$A$1:$J$531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8" i="15" l="1"/>
  <c r="I217" i="15" s="1"/>
  <c r="I153" i="15"/>
  <c r="N650" i="20"/>
  <c r="N649" i="20"/>
  <c r="N648" i="20"/>
  <c r="N647" i="20"/>
  <c r="N646" i="20"/>
  <c r="N645" i="20"/>
  <c r="N644" i="20"/>
  <c r="L644" i="20"/>
  <c r="K644" i="20"/>
  <c r="N643" i="20"/>
  <c r="L643" i="20"/>
  <c r="K643" i="20"/>
  <c r="N642" i="20"/>
  <c r="N641" i="20"/>
  <c r="N640" i="20"/>
  <c r="N639" i="20"/>
  <c r="N638" i="20"/>
  <c r="N637" i="20"/>
  <c r="N636" i="20"/>
  <c r="N635" i="20"/>
  <c r="N634" i="20"/>
  <c r="N633" i="20"/>
  <c r="N632" i="20"/>
  <c r="N631" i="20"/>
  <c r="N630" i="20"/>
  <c r="N629" i="20"/>
  <c r="N628" i="20"/>
  <c r="N627" i="20"/>
  <c r="N626" i="20"/>
  <c r="N625" i="20"/>
  <c r="N624" i="20"/>
  <c r="N623" i="20"/>
  <c r="L623" i="20"/>
  <c r="K623" i="20"/>
  <c r="N622" i="20"/>
  <c r="L622" i="20"/>
  <c r="K622" i="20"/>
  <c r="N621" i="20"/>
  <c r="N620" i="20"/>
  <c r="N618" i="20"/>
  <c r="N617" i="20"/>
  <c r="N616" i="20"/>
  <c r="N615" i="20"/>
  <c r="L615" i="20"/>
  <c r="K615" i="20"/>
  <c r="N614" i="20"/>
  <c r="N613" i="20"/>
  <c r="N612" i="20"/>
  <c r="N611" i="20"/>
  <c r="N610" i="20"/>
  <c r="N609" i="20"/>
  <c r="N608" i="20"/>
  <c r="N607" i="20"/>
  <c r="N606" i="20"/>
  <c r="N605" i="20"/>
  <c r="N604" i="20"/>
  <c r="N603" i="20"/>
  <c r="N602" i="20"/>
  <c r="N601" i="20"/>
  <c r="N600" i="20"/>
  <c r="N599" i="20"/>
  <c r="N598" i="20"/>
  <c r="L598" i="20"/>
  <c r="K598" i="20"/>
  <c r="N597" i="20"/>
  <c r="L597" i="20"/>
  <c r="K597" i="20"/>
  <c r="N596" i="20"/>
  <c r="N595" i="20"/>
  <c r="N594" i="20"/>
  <c r="N593" i="20"/>
  <c r="N592" i="20"/>
  <c r="N591" i="20"/>
  <c r="N590" i="20"/>
  <c r="N589" i="20"/>
  <c r="N588" i="20"/>
  <c r="N587" i="20"/>
  <c r="N586" i="20"/>
  <c r="N585" i="20"/>
  <c r="N584" i="20"/>
  <c r="N583" i="20"/>
  <c r="N582" i="20"/>
  <c r="N581" i="20"/>
  <c r="N580" i="20"/>
  <c r="N579" i="20"/>
  <c r="N578" i="20"/>
  <c r="N577" i="20"/>
  <c r="N576" i="20"/>
  <c r="N575" i="20"/>
  <c r="N574" i="20"/>
  <c r="N573" i="20"/>
  <c r="N572" i="20"/>
  <c r="N571" i="20"/>
  <c r="N570" i="20"/>
  <c r="N569" i="20"/>
  <c r="N568" i="20"/>
  <c r="N567" i="20"/>
  <c r="N566" i="20"/>
  <c r="L566" i="20"/>
  <c r="K566" i="20"/>
  <c r="N565" i="20"/>
  <c r="L565" i="20"/>
  <c r="K565" i="20"/>
  <c r="N564" i="20"/>
  <c r="N563" i="20"/>
  <c r="N562" i="20"/>
  <c r="N561" i="20"/>
  <c r="N560" i="20"/>
  <c r="N559" i="20"/>
  <c r="N558" i="20"/>
  <c r="N557" i="20"/>
  <c r="N556" i="20"/>
  <c r="N555" i="20"/>
  <c r="N554" i="20"/>
  <c r="N553" i="20"/>
  <c r="N552" i="20"/>
  <c r="N551" i="20"/>
  <c r="N550" i="20"/>
  <c r="N549" i="20"/>
  <c r="L549" i="20"/>
  <c r="K549" i="20"/>
  <c r="N548" i="20"/>
  <c r="L548" i="20"/>
  <c r="K548" i="20"/>
  <c r="N547" i="20"/>
  <c r="N546" i="20"/>
  <c r="N545" i="20"/>
  <c r="N544" i="20"/>
  <c r="N543" i="20"/>
  <c r="N542" i="20"/>
  <c r="N541" i="20"/>
  <c r="L541" i="20"/>
  <c r="K541" i="20"/>
  <c r="N540" i="20"/>
  <c r="N539" i="20"/>
  <c r="N538" i="20"/>
  <c r="N537" i="20"/>
  <c r="N536" i="20"/>
  <c r="N535" i="20"/>
  <c r="N534" i="20"/>
  <c r="N533" i="20"/>
  <c r="N532" i="20"/>
  <c r="N531" i="20"/>
  <c r="N530" i="20"/>
  <c r="N529" i="20"/>
  <c r="N528" i="20"/>
  <c r="N527" i="20"/>
  <c r="N526" i="20"/>
  <c r="N525" i="20"/>
  <c r="L525" i="20"/>
  <c r="K525" i="20"/>
  <c r="N524" i="20"/>
  <c r="N523" i="20"/>
  <c r="N522" i="20"/>
  <c r="N521" i="20"/>
  <c r="N520" i="20"/>
  <c r="N519" i="20"/>
  <c r="N518" i="20"/>
  <c r="N517" i="20"/>
  <c r="N516" i="20"/>
  <c r="N515" i="20"/>
  <c r="N514" i="20"/>
  <c r="L514" i="20"/>
  <c r="K514" i="20"/>
  <c r="N513" i="20"/>
  <c r="L513" i="20"/>
  <c r="K513" i="20"/>
  <c r="N512" i="20"/>
  <c r="N511" i="20"/>
  <c r="N510" i="20"/>
  <c r="N509" i="20"/>
  <c r="N508" i="20"/>
  <c r="N507" i="20"/>
  <c r="N506" i="20"/>
  <c r="N505" i="20"/>
  <c r="N504" i="20"/>
  <c r="N503" i="20"/>
  <c r="N502" i="20"/>
  <c r="L502" i="20"/>
  <c r="K502" i="20"/>
  <c r="N501" i="20"/>
  <c r="N500" i="20"/>
  <c r="N499" i="20"/>
  <c r="N498" i="20"/>
  <c r="N497" i="20"/>
  <c r="N495" i="20"/>
  <c r="N494" i="20"/>
  <c r="N493" i="20"/>
  <c r="N492" i="20"/>
  <c r="N491" i="20"/>
  <c r="L491" i="20"/>
  <c r="K491" i="20"/>
  <c r="N490" i="20"/>
  <c r="L490" i="20"/>
  <c r="K490" i="20"/>
  <c r="N489" i="20"/>
  <c r="L489" i="20"/>
  <c r="K489" i="20"/>
  <c r="N488" i="20"/>
  <c r="N487" i="20"/>
  <c r="N486" i="20"/>
  <c r="N485" i="20"/>
  <c r="N484" i="20"/>
  <c r="N483" i="20"/>
  <c r="N482" i="20"/>
  <c r="N481" i="20"/>
  <c r="N480" i="20"/>
  <c r="N479" i="20"/>
  <c r="N478" i="20"/>
  <c r="N477" i="20"/>
  <c r="N476" i="20"/>
  <c r="N475" i="20"/>
  <c r="N474" i="20"/>
  <c r="L474" i="20"/>
  <c r="K474" i="20"/>
  <c r="N473" i="20"/>
  <c r="L473" i="20"/>
  <c r="K473" i="20"/>
  <c r="N472" i="20"/>
  <c r="N471" i="20"/>
  <c r="N470" i="20"/>
  <c r="N469" i="20"/>
  <c r="N468" i="20"/>
  <c r="N467" i="20"/>
  <c r="N466" i="20"/>
  <c r="N465" i="20"/>
  <c r="N464" i="20"/>
  <c r="N463" i="20"/>
  <c r="N462" i="20"/>
  <c r="N461" i="20"/>
  <c r="N460" i="20"/>
  <c r="N459" i="20"/>
  <c r="N458" i="20"/>
  <c r="N457" i="20"/>
  <c r="L457" i="20"/>
  <c r="K457" i="20"/>
  <c r="N456" i="20"/>
  <c r="L456" i="20"/>
  <c r="K456" i="20"/>
  <c r="N455" i="20"/>
  <c r="N454" i="20"/>
  <c r="N453" i="20"/>
  <c r="N452" i="20"/>
  <c r="N451" i="20"/>
  <c r="N450" i="20"/>
  <c r="N449" i="20"/>
  <c r="N448" i="20"/>
  <c r="N447" i="20"/>
  <c r="N446" i="20"/>
  <c r="N445" i="20"/>
  <c r="N444" i="20"/>
  <c r="N443" i="20"/>
  <c r="N442" i="20"/>
  <c r="N441" i="20"/>
  <c r="N440" i="20"/>
  <c r="N439" i="20"/>
  <c r="N438" i="20"/>
  <c r="N437" i="20"/>
  <c r="N436" i="20"/>
  <c r="N435" i="20"/>
  <c r="N434" i="20"/>
  <c r="N433" i="20"/>
  <c r="N432" i="20"/>
  <c r="N431" i="20"/>
  <c r="N430" i="20"/>
  <c r="M430" i="20"/>
  <c r="L430" i="20"/>
  <c r="K430" i="20"/>
  <c r="N429" i="20"/>
  <c r="N428" i="20"/>
  <c r="N427" i="20"/>
  <c r="N426" i="20"/>
  <c r="N425" i="20"/>
  <c r="N424" i="20"/>
  <c r="N423" i="20"/>
  <c r="N422" i="20"/>
  <c r="N421" i="20"/>
  <c r="N420" i="20"/>
  <c r="N419" i="20"/>
  <c r="N418" i="20"/>
  <c r="N417" i="20"/>
  <c r="N416" i="20"/>
  <c r="N415" i="20"/>
  <c r="L415" i="20"/>
  <c r="K415" i="20"/>
  <c r="N414" i="20"/>
  <c r="N413" i="20"/>
  <c r="N412" i="20"/>
  <c r="N411" i="20"/>
  <c r="N410" i="20"/>
  <c r="N409" i="20"/>
  <c r="N408" i="20"/>
  <c r="N407" i="20"/>
  <c r="N406" i="20"/>
  <c r="N405" i="20"/>
  <c r="N404" i="20"/>
  <c r="N403" i="20"/>
  <c r="N401" i="20"/>
  <c r="N400" i="20"/>
  <c r="N399" i="20"/>
  <c r="N397" i="20"/>
  <c r="N396" i="20"/>
  <c r="N395" i="20"/>
  <c r="N394" i="20"/>
  <c r="N393" i="20"/>
  <c r="N392" i="20"/>
  <c r="N391" i="20"/>
  <c r="N390" i="20"/>
  <c r="N389" i="20"/>
  <c r="N388" i="20"/>
  <c r="N387" i="20"/>
  <c r="N386" i="20"/>
  <c r="N385" i="20"/>
  <c r="N384" i="20"/>
  <c r="N383" i="20"/>
  <c r="N382" i="20"/>
  <c r="L382" i="20"/>
  <c r="K382" i="20"/>
  <c r="N381" i="20"/>
  <c r="L381" i="20"/>
  <c r="K381" i="20"/>
  <c r="N380" i="20"/>
  <c r="L380" i="20"/>
  <c r="K380" i="20"/>
  <c r="N379" i="20"/>
  <c r="N378" i="20"/>
  <c r="N377" i="20"/>
  <c r="N376" i="20"/>
  <c r="N375" i="20"/>
  <c r="L375" i="20"/>
  <c r="K375" i="20"/>
  <c r="N374" i="20"/>
  <c r="L374" i="20"/>
  <c r="K374" i="20"/>
  <c r="N373" i="20"/>
  <c r="N372" i="20"/>
  <c r="N371" i="20"/>
  <c r="N370" i="20"/>
  <c r="N369" i="20"/>
  <c r="N368" i="20"/>
  <c r="N367" i="20"/>
  <c r="L367" i="20"/>
  <c r="K367" i="20"/>
  <c r="N366" i="20"/>
  <c r="N365" i="20"/>
  <c r="N364" i="20"/>
  <c r="N363" i="20"/>
  <c r="N362" i="20"/>
  <c r="N361" i="20"/>
  <c r="N360" i="20"/>
  <c r="N359" i="20"/>
  <c r="N358" i="20"/>
  <c r="N357" i="20"/>
  <c r="N356" i="20"/>
  <c r="L356" i="20"/>
  <c r="K356" i="20"/>
  <c r="N355" i="20"/>
  <c r="L355" i="20"/>
  <c r="K355" i="20"/>
  <c r="N354" i="20"/>
  <c r="N353" i="20"/>
  <c r="N351" i="20"/>
  <c r="N350" i="20"/>
  <c r="N349" i="20"/>
  <c r="N348" i="20"/>
  <c r="N347" i="20"/>
  <c r="N346" i="20"/>
  <c r="N345" i="20"/>
  <c r="N344" i="20"/>
  <c r="N343" i="20"/>
  <c r="N341" i="20"/>
  <c r="N340" i="20"/>
  <c r="N339" i="20"/>
  <c r="N338" i="20"/>
  <c r="N337" i="20"/>
  <c r="N336" i="20"/>
  <c r="N335" i="20"/>
  <c r="N334" i="20"/>
  <c r="N333" i="20"/>
  <c r="N332" i="20"/>
  <c r="N331" i="20"/>
  <c r="L331" i="20"/>
  <c r="K331" i="20"/>
  <c r="N330" i="20"/>
  <c r="L330" i="20"/>
  <c r="K330" i="20"/>
  <c r="N329" i="20"/>
  <c r="N327" i="20"/>
  <c r="N326" i="20"/>
  <c r="N325" i="20"/>
  <c r="N322" i="20"/>
  <c r="N321" i="20"/>
  <c r="N320" i="20"/>
  <c r="N319" i="20"/>
  <c r="N318" i="20"/>
  <c r="N317" i="20"/>
  <c r="N316" i="20"/>
  <c r="N315" i="20"/>
  <c r="N314" i="20"/>
  <c r="L314" i="20"/>
  <c r="K314" i="20"/>
  <c r="N313" i="20"/>
  <c r="L313" i="20"/>
  <c r="K313" i="20"/>
  <c r="N312" i="20"/>
  <c r="N311" i="20"/>
  <c r="N310" i="20"/>
  <c r="L310" i="20"/>
  <c r="K310" i="20"/>
  <c r="N309" i="20"/>
  <c r="L309" i="20"/>
  <c r="K309" i="20"/>
  <c r="N308" i="20"/>
  <c r="N307" i="20"/>
  <c r="N306" i="20"/>
  <c r="N305" i="20"/>
  <c r="N304" i="20"/>
  <c r="L304" i="20"/>
  <c r="K304" i="20"/>
  <c r="N303" i="20"/>
  <c r="L303" i="20"/>
  <c r="K303" i="20"/>
  <c r="N302" i="20"/>
  <c r="N301" i="20"/>
  <c r="N300" i="20"/>
  <c r="N299" i="20"/>
  <c r="N298" i="20"/>
  <c r="N297" i="20"/>
  <c r="N296" i="20"/>
  <c r="N295" i="20"/>
  <c r="N294" i="20"/>
  <c r="L294" i="20"/>
  <c r="K294" i="20"/>
  <c r="N293" i="20"/>
  <c r="N292" i="20"/>
  <c r="L292" i="20"/>
  <c r="K292" i="20"/>
  <c r="N291" i="20"/>
  <c r="N290" i="20"/>
  <c r="N289" i="20"/>
  <c r="N287" i="20"/>
  <c r="N286" i="20"/>
  <c r="N285" i="20"/>
  <c r="N284" i="20"/>
  <c r="N283" i="20"/>
  <c r="N282" i="20"/>
  <c r="N281" i="20"/>
  <c r="L281" i="20"/>
  <c r="K281" i="20"/>
  <c r="N280" i="20"/>
  <c r="L280" i="20"/>
  <c r="K280" i="20"/>
  <c r="N279" i="20"/>
  <c r="N278" i="20"/>
  <c r="N277" i="20"/>
  <c r="N276" i="20"/>
  <c r="N275" i="20"/>
  <c r="N274" i="20"/>
  <c r="N273" i="20"/>
  <c r="N272" i="20"/>
  <c r="N271" i="20"/>
  <c r="N270" i="20"/>
  <c r="N269" i="20"/>
  <c r="N268" i="20"/>
  <c r="N267" i="20"/>
  <c r="N266" i="20"/>
  <c r="L266" i="20"/>
  <c r="K266" i="20"/>
  <c r="O265" i="20"/>
  <c r="N265" i="20"/>
  <c r="L265" i="20"/>
  <c r="K265" i="20"/>
  <c r="N264" i="20"/>
  <c r="L264" i="20"/>
  <c r="K264" i="20"/>
  <c r="N263" i="20"/>
  <c r="N262" i="20"/>
  <c r="L262" i="20"/>
  <c r="K262" i="20"/>
  <c r="N261" i="20"/>
  <c r="L261" i="20"/>
  <c r="K261" i="20"/>
  <c r="N260" i="20"/>
  <c r="N259" i="20"/>
  <c r="N258" i="20"/>
  <c r="N257" i="20"/>
  <c r="N256" i="20"/>
  <c r="N255" i="20"/>
  <c r="N254" i="20"/>
  <c r="N253" i="20"/>
  <c r="N252" i="20"/>
  <c r="N251" i="20"/>
  <c r="N250" i="20"/>
  <c r="N249" i="20"/>
  <c r="N248" i="20"/>
  <c r="N247" i="20"/>
  <c r="N246" i="20"/>
  <c r="N245" i="20"/>
  <c r="N244" i="20"/>
  <c r="N243" i="20"/>
  <c r="N242" i="20"/>
  <c r="N241" i="20"/>
  <c r="L241" i="20"/>
  <c r="K241" i="20"/>
  <c r="N240" i="20"/>
  <c r="L240" i="20"/>
  <c r="K240" i="20"/>
  <c r="N239" i="20"/>
  <c r="N238" i="20"/>
  <c r="N237" i="20"/>
  <c r="L237" i="20"/>
  <c r="K237" i="20"/>
  <c r="N236" i="20"/>
  <c r="L236" i="20"/>
  <c r="K236" i="20"/>
  <c r="N235" i="20"/>
  <c r="N234" i="20"/>
  <c r="N233" i="20"/>
  <c r="L233" i="20"/>
  <c r="N232" i="20"/>
  <c r="N231" i="20"/>
  <c r="L231" i="20"/>
  <c r="N230" i="20"/>
  <c r="L230" i="20"/>
  <c r="N229" i="20"/>
  <c r="N228" i="20"/>
  <c r="L228" i="20"/>
  <c r="E228" i="20"/>
  <c r="D228" i="20"/>
  <c r="N227" i="20"/>
  <c r="N226" i="20"/>
  <c r="L226" i="20"/>
  <c r="K226" i="20"/>
  <c r="N225" i="20"/>
  <c r="L225" i="20"/>
  <c r="K225" i="20"/>
  <c r="N224" i="20"/>
  <c r="N223" i="20"/>
  <c r="N222" i="20"/>
  <c r="N221" i="20"/>
  <c r="N220" i="20"/>
  <c r="N219" i="20"/>
  <c r="N218" i="20"/>
  <c r="N217" i="20"/>
  <c r="N216" i="20"/>
  <c r="N215" i="20"/>
  <c r="N214" i="20"/>
  <c r="M214" i="20"/>
  <c r="N213" i="20"/>
  <c r="N212" i="20"/>
  <c r="N211" i="20"/>
  <c r="N210" i="20"/>
  <c r="D210" i="20" a="1"/>
  <c r="D210" i="20"/>
  <c r="N209" i="20"/>
  <c r="N208" i="20"/>
  <c r="N207" i="20"/>
  <c r="N206" i="20"/>
  <c r="N205" i="20"/>
  <c r="N204" i="20"/>
  <c r="N203" i="20"/>
  <c r="N202" i="20"/>
  <c r="N201" i="20"/>
  <c r="N200" i="20"/>
  <c r="N199" i="20"/>
  <c r="N198" i="20"/>
  <c r="N197" i="20"/>
  <c r="N196" i="20"/>
  <c r="N195" i="20"/>
  <c r="N194" i="20"/>
  <c r="N193" i="20"/>
  <c r="N192" i="20"/>
  <c r="N191" i="20"/>
  <c r="N190" i="20"/>
  <c r="N189" i="20"/>
  <c r="N188" i="20"/>
  <c r="N187" i="20"/>
  <c r="N186" i="20"/>
  <c r="N185" i="20"/>
  <c r="N184" i="20"/>
  <c r="N183" i="20"/>
  <c r="L183" i="20"/>
  <c r="K183" i="20"/>
  <c r="N182" i="20"/>
  <c r="L182" i="20"/>
  <c r="K182" i="20"/>
  <c r="N181" i="20"/>
  <c r="L181" i="20"/>
  <c r="K181" i="20"/>
  <c r="N180" i="20"/>
  <c r="N179" i="20"/>
  <c r="N178" i="20"/>
  <c r="N177" i="20"/>
  <c r="N176" i="20"/>
  <c r="L176" i="20"/>
  <c r="K176" i="20"/>
  <c r="N175" i="20"/>
  <c r="N173" i="20"/>
  <c r="N171" i="20"/>
  <c r="N170" i="20"/>
  <c r="N169" i="20"/>
  <c r="N168" i="20"/>
  <c r="N167" i="20"/>
  <c r="N166" i="20"/>
  <c r="N165" i="20"/>
  <c r="N164" i="20"/>
  <c r="N163" i="20"/>
  <c r="N162" i="20"/>
  <c r="N160" i="20"/>
  <c r="N159" i="20"/>
  <c r="N158" i="20"/>
  <c r="N156" i="20"/>
  <c r="N155" i="20"/>
  <c r="N154" i="20"/>
  <c r="N153" i="20"/>
  <c r="L153" i="20"/>
  <c r="K153" i="20"/>
  <c r="N152" i="20"/>
  <c r="L152" i="20"/>
  <c r="K152" i="20"/>
  <c r="N151" i="20"/>
  <c r="N150" i="20"/>
  <c r="N149" i="20"/>
  <c r="N146" i="20"/>
  <c r="N145" i="20"/>
  <c r="L145" i="20"/>
  <c r="K145" i="20"/>
  <c r="N144" i="20"/>
  <c r="N143" i="20"/>
  <c r="N142" i="20"/>
  <c r="O141" i="20"/>
  <c r="N141" i="20"/>
  <c r="L141" i="20"/>
  <c r="K141" i="20"/>
  <c r="O140" i="20"/>
  <c r="N140" i="20"/>
  <c r="L140" i="20"/>
  <c r="K140" i="20"/>
  <c r="N139" i="20"/>
  <c r="N138" i="20"/>
  <c r="N137" i="20"/>
  <c r="N136" i="20"/>
  <c r="N135" i="20"/>
  <c r="L135" i="20"/>
  <c r="K135" i="20"/>
  <c r="N134" i="20"/>
  <c r="L134" i="20"/>
  <c r="K134" i="20"/>
  <c r="N133" i="20"/>
  <c r="N132" i="20"/>
  <c r="N131" i="20"/>
  <c r="N130" i="20"/>
  <c r="N129" i="20"/>
  <c r="N128" i="20"/>
  <c r="N127" i="20"/>
  <c r="N126" i="20"/>
  <c r="N125" i="20"/>
  <c r="N124" i="20"/>
  <c r="N123" i="20"/>
  <c r="N122" i="20"/>
  <c r="N121" i="20"/>
  <c r="N120" i="20"/>
  <c r="L120" i="20"/>
  <c r="K120" i="20"/>
  <c r="N119" i="20"/>
  <c r="L119" i="20"/>
  <c r="K119" i="20"/>
  <c r="N118" i="20"/>
  <c r="N117" i="20"/>
  <c r="N116" i="20"/>
  <c r="N115" i="20"/>
  <c r="L115" i="20"/>
  <c r="K115" i="20"/>
  <c r="N114" i="20"/>
  <c r="N113" i="20"/>
  <c r="N112" i="20"/>
  <c r="N111" i="20"/>
  <c r="N110" i="20"/>
  <c r="N109" i="20"/>
  <c r="N108" i="20"/>
  <c r="N107" i="20"/>
  <c r="N106" i="20"/>
  <c r="N105" i="20"/>
  <c r="N104" i="20"/>
  <c r="N103" i="20"/>
  <c r="N102" i="20"/>
  <c r="N101" i="20"/>
  <c r="N100" i="20"/>
  <c r="N99" i="20"/>
  <c r="N98" i="20"/>
  <c r="N97" i="20"/>
  <c r="N96" i="20"/>
  <c r="N95" i="20"/>
  <c r="N94" i="20"/>
  <c r="N93" i="20"/>
  <c r="N92" i="20"/>
  <c r="N91" i="20"/>
  <c r="N90" i="20"/>
  <c r="N89" i="20"/>
  <c r="N88" i="20"/>
  <c r="N87" i="20"/>
  <c r="N86" i="20"/>
  <c r="N85" i="20"/>
  <c r="N84" i="20"/>
  <c r="N83" i="20"/>
  <c r="N82" i="20"/>
  <c r="N81" i="20"/>
  <c r="L81" i="20"/>
  <c r="K81" i="20"/>
  <c r="N80" i="20"/>
  <c r="N79" i="20"/>
  <c r="N78" i="20"/>
  <c r="N77" i="20"/>
  <c r="N76" i="20"/>
  <c r="N75" i="20"/>
  <c r="N74" i="20"/>
  <c r="N73" i="20"/>
  <c r="N72" i="20"/>
  <c r="N71" i="20"/>
  <c r="N70" i="20"/>
  <c r="N69" i="20"/>
  <c r="N68" i="20"/>
  <c r="L68" i="20"/>
  <c r="K68" i="20"/>
  <c r="N67" i="20"/>
  <c r="N65" i="20"/>
  <c r="N63" i="20"/>
  <c r="N62" i="20"/>
  <c r="N61" i="20"/>
  <c r="N60" i="20"/>
  <c r="N59" i="20"/>
  <c r="N58" i="20"/>
  <c r="N57" i="20"/>
  <c r="N56" i="20"/>
  <c r="N55" i="20"/>
  <c r="N54" i="20"/>
  <c r="N52" i="20"/>
  <c r="L52" i="20"/>
  <c r="K52" i="20"/>
  <c r="N45" i="20"/>
  <c r="N44" i="20"/>
  <c r="L44" i="20"/>
  <c r="K44" i="20"/>
  <c r="N43" i="20"/>
  <c r="N42" i="20"/>
  <c r="N41" i="20"/>
  <c r="N40" i="20"/>
  <c r="N39" i="20"/>
  <c r="N38" i="20"/>
  <c r="N37" i="20"/>
  <c r="N36" i="20"/>
  <c r="N35" i="20"/>
  <c r="N34" i="20"/>
  <c r="L34" i="20"/>
  <c r="K34" i="20"/>
  <c r="N33" i="20"/>
  <c r="N32" i="20"/>
  <c r="N31" i="20"/>
  <c r="N30" i="20"/>
  <c r="N29" i="20"/>
  <c r="N28" i="20"/>
  <c r="N27" i="20"/>
  <c r="N24" i="20"/>
  <c r="L24" i="20"/>
  <c r="K24" i="20"/>
  <c r="N23" i="20"/>
  <c r="N22" i="20"/>
  <c r="N21" i="20"/>
  <c r="N20" i="20"/>
  <c r="N19" i="20"/>
  <c r="N18" i="20"/>
  <c r="N17" i="20"/>
  <c r="N16" i="20"/>
  <c r="N15" i="20"/>
  <c r="N14" i="20"/>
  <c r="N13" i="20"/>
  <c r="N12" i="20"/>
  <c r="N11" i="20"/>
  <c r="N10" i="20"/>
  <c r="N9" i="20"/>
  <c r="N8" i="20"/>
  <c r="N7" i="20"/>
  <c r="L7" i="20"/>
  <c r="K7" i="20"/>
  <c r="N6" i="20"/>
  <c r="L6" i="20"/>
  <c r="K6" i="20"/>
  <c r="N5" i="20"/>
  <c r="L5" i="20"/>
  <c r="K5" i="20"/>
  <c r="O4" i="20"/>
  <c r="N4" i="20"/>
  <c r="L4" i="20"/>
  <c r="K4" i="20"/>
  <c r="I134" i="18"/>
  <c r="L82" i="18"/>
  <c r="M58" i="18"/>
  <c r="I704" i="15"/>
  <c r="I703" i="15" s="1"/>
  <c r="I683" i="15"/>
  <c r="I682" i="15"/>
  <c r="I674" i="15"/>
  <c r="I656" i="15"/>
  <c r="I655" i="15"/>
  <c r="I621" i="15"/>
  <c r="I620" i="15"/>
  <c r="I601" i="15"/>
  <c r="I600" i="15"/>
  <c r="I593" i="15"/>
  <c r="I569" i="15"/>
  <c r="I555" i="15" s="1"/>
  <c r="I556" i="15"/>
  <c r="I547" i="15"/>
  <c r="I531" i="15"/>
  <c r="I530" i="15"/>
  <c r="I514" i="15"/>
  <c r="I513" i="15"/>
  <c r="I499" i="15"/>
  <c r="I498" i="15"/>
  <c r="I472" i="15"/>
  <c r="I457" i="15"/>
  <c r="I425" i="15" s="1"/>
  <c r="I424" i="15" s="1"/>
  <c r="E9" i="17" s="1"/>
  <c r="F9" i="17" s="1"/>
  <c r="I450" i="15"/>
  <c r="I426" i="15"/>
  <c r="I419" i="15"/>
  <c r="I418" i="15"/>
  <c r="I410" i="15"/>
  <c r="I399" i="15"/>
  <c r="I398" i="15" s="1"/>
  <c r="I395" i="15"/>
  <c r="I374" i="15"/>
  <c r="I373" i="15"/>
  <c r="I368" i="15"/>
  <c r="I367" i="15" s="1"/>
  <c r="I355" i="15"/>
  <c r="I354" i="15"/>
  <c r="I351" i="15"/>
  <c r="I350" i="15"/>
  <c r="I345" i="15"/>
  <c r="I344" i="15"/>
  <c r="I336" i="15"/>
  <c r="I334" i="15"/>
  <c r="I323" i="15"/>
  <c r="I322" i="15"/>
  <c r="I308" i="15"/>
  <c r="I307" i="15" s="1"/>
  <c r="I304" i="15"/>
  <c r="I303" i="15"/>
  <c r="I284" i="15"/>
  <c r="I283" i="15" s="1"/>
  <c r="I277" i="15"/>
  <c r="I276" i="15" s="1"/>
  <c r="I267" i="15"/>
  <c r="I266" i="15" s="1"/>
  <c r="I226" i="15"/>
  <c r="I225" i="15"/>
  <c r="I194" i="15"/>
  <c r="I193" i="15"/>
  <c r="I149" i="15"/>
  <c r="I148" i="15" s="1"/>
  <c r="I143" i="15"/>
  <c r="I142" i="15" s="1"/>
  <c r="I128" i="15"/>
  <c r="I127" i="15"/>
  <c r="I123" i="15"/>
  <c r="I71" i="15"/>
  <c r="I70" i="15"/>
  <c r="I61" i="15"/>
  <c r="I48" i="15"/>
  <c r="I41" i="15"/>
  <c r="I32" i="15"/>
  <c r="I22" i="15"/>
  <c r="I7" i="15"/>
  <c r="I529" i="15" l="1"/>
  <c r="E10" i="17" s="1"/>
  <c r="F10" i="17" s="1"/>
  <c r="I224" i="15"/>
  <c r="E7" i="17" s="1"/>
  <c r="F7" i="17" s="1"/>
  <c r="I306" i="15"/>
  <c r="E8" i="17" s="1"/>
  <c r="F8" i="17" s="1"/>
  <c r="I6" i="15"/>
  <c r="I5" i="15"/>
  <c r="E6" i="17" l="1"/>
  <c r="I4" i="15"/>
  <c r="F6" i="17" l="1"/>
  <c r="F11" i="17" s="1"/>
  <c r="E1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Aminata OUEDRAOGO née SANOGO</author>
    <author>HP</author>
    <author>PCE-LON</author>
    <author>Assane</author>
    <author>LENOVO</author>
  </authors>
  <commentList>
    <comment ref="G6" authorId="0" shapeId="0" xr:uid="{00000000-0006-0000-0000-000001000000}">
      <text>
        <r>
          <rPr>
            <b/>
            <sz val="9"/>
            <rFont val="Tahoma"/>
            <charset val="134"/>
          </rPr>
          <t>User:</t>
        </r>
        <r>
          <rPr>
            <sz val="9"/>
            <rFont val="Tahoma"/>
            <charset val="134"/>
          </rPr>
          <t xml:space="preserve">
EHCVM 2018-2019</t>
        </r>
      </text>
    </comment>
    <comment ref="J6" authorId="0" shapeId="0" xr:uid="{00000000-0006-0000-0000-000002000000}">
      <text>
        <r>
          <rPr>
            <b/>
            <sz val="9"/>
            <rFont val="Tahoma"/>
            <charset val="134"/>
          </rPr>
          <t>User:</t>
        </r>
        <r>
          <rPr>
            <sz val="9"/>
            <rFont val="Tahoma"/>
            <charset val="134"/>
          </rPr>
          <t xml:space="preserve">
EHCVM 2021-2022</t>
        </r>
      </text>
    </comment>
    <comment ref="M7" authorId="0" shapeId="0" xr:uid="{00000000-0006-0000-0000-000003000000}">
      <text>
        <r>
          <rPr>
            <b/>
            <sz val="9"/>
            <rFont val="Tahoma"/>
            <charset val="134"/>
          </rPr>
          <t>User:</t>
        </r>
        <r>
          <rPr>
            <sz val="9"/>
            <rFont val="Tahoma"/>
            <charset val="134"/>
          </rPr>
          <t xml:space="preserve">
Donnée à fin aaoût 2024</t>
        </r>
      </text>
    </comment>
    <comment ref="N7" authorId="1" shapeId="0" xr:uid="{00000000-0006-0000-0000-000004000000}">
      <text>
        <r>
          <rPr>
            <b/>
            <sz val="9"/>
            <rFont val="Tahoma"/>
            <charset val="134"/>
          </rPr>
          <t>Aminata OUEDRAOGO née SANOGO:</t>
        </r>
        <r>
          <rPr>
            <sz val="9"/>
            <rFont val="Tahoma"/>
            <charset val="134"/>
          </rPr>
          <t xml:space="preserve">
au 30 Sept 2025</t>
        </r>
      </text>
    </comment>
    <comment ref="L32" authorId="2" shapeId="0" xr:uid="{00000000-0006-0000-0000-000005000000}">
      <text>
        <r>
          <rPr>
            <b/>
            <sz val="9"/>
            <rFont val="Tahoma"/>
            <charset val="134"/>
          </rPr>
          <t>HP:</t>
        </r>
        <r>
          <rPr>
            <sz val="9"/>
            <rFont val="Tahoma"/>
            <charset val="134"/>
          </rPr>
          <t xml:space="preserve">
Montant Dépenses en capital Liq/Montant CP ajt des Dépenses en capital
</t>
        </r>
      </text>
    </comment>
    <comment ref="D35" authorId="3" shapeId="0" xr:uid="{00000000-0006-0000-0000-000006000000}">
      <text>
        <r>
          <rPr>
            <b/>
            <sz val="9"/>
            <rFont val="Tahoma"/>
            <charset val="134"/>
          </rPr>
          <t>PCE-LON:</t>
        </r>
        <r>
          <rPr>
            <sz val="9"/>
            <rFont val="Tahoma"/>
            <charset val="134"/>
          </rPr>
          <t xml:space="preserve">
Reformuler </t>
        </r>
      </text>
    </comment>
    <comment ref="L96" authorId="2" shapeId="0" xr:uid="{00000000-0006-0000-0000-000007000000}">
      <text>
        <r>
          <rPr>
            <b/>
            <sz val="9"/>
            <rFont val="Tahoma"/>
            <charset val="134"/>
          </rPr>
          <t>HP:</t>
        </r>
        <r>
          <rPr>
            <sz val="9"/>
            <rFont val="Tahoma"/>
            <charset val="134"/>
          </rPr>
          <t xml:space="preserve">
Montant Eng CP/CP ini(LFI)</t>
        </r>
      </text>
    </comment>
    <comment ref="L98" authorId="2" shapeId="0" xr:uid="{00000000-0006-0000-0000-000008000000}">
      <text>
        <r>
          <rPr>
            <b/>
            <sz val="9"/>
            <rFont val="Tahoma"/>
            <charset val="134"/>
          </rPr>
          <t>HP:</t>
        </r>
        <r>
          <rPr>
            <sz val="9"/>
            <rFont val="Tahoma"/>
            <charset val="134"/>
          </rPr>
          <t xml:space="preserve">
Montant  LIQ/ Montant CP Ajusté</t>
        </r>
      </text>
    </comment>
    <comment ref="K131" authorId="4" shapeId="0" xr:uid="{00000000-0006-0000-0000-000009000000}">
      <text>
        <r>
          <rPr>
            <b/>
            <sz val="9"/>
            <rFont val="Tahoma"/>
            <charset val="134"/>
          </rPr>
          <t>Assane:</t>
        </r>
        <r>
          <rPr>
            <sz val="9"/>
            <rFont val="Tahoma"/>
            <charset val="134"/>
          </rPr>
          <t xml:space="preserve">
DG-CMEF : au regard de la réalisation de 2022 (98) par rapport à une cible de 350, la cible de 250 en 2023 n'est-elle pas surestimée. Ou y'a-t-il des faits nouveaux qui permettent cet optimisme?</t>
        </r>
      </text>
    </comment>
    <comment ref="M156" authorId="5" shapeId="0" xr:uid="{00000000-0006-0000-0000-00000A000000}">
      <text>
        <r>
          <rPr>
            <b/>
            <sz val="9"/>
            <rFont val="Tahoma"/>
            <charset val="134"/>
          </rPr>
          <t>LENOVO:</t>
        </r>
        <r>
          <rPr>
            <sz val="9"/>
            <rFont val="Tahoma"/>
            <charset val="134"/>
          </rPr>
          <t xml:space="preserve">
dans la matrice on a 4, assurer la cohérrence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I364" authorId="0" shapeId="0" xr:uid="{00000000-0006-0000-0100-000001000000}">
      <text>
        <r>
          <rPr>
            <b/>
            <sz val="9"/>
            <rFont val="Tahoma"/>
            <charset val="134"/>
          </rPr>
          <t>hp:</t>
        </r>
        <r>
          <rPr>
            <sz val="9"/>
            <rFont val="Tahoma"/>
            <charset val="134"/>
          </rPr>
          <t xml:space="preserve">
Montant pris en compte par l'activité 3.6.1</t>
        </r>
      </text>
    </comment>
    <comment ref="I365" authorId="0" shapeId="0" xr:uid="{00000000-0006-0000-0100-000002000000}">
      <text>
        <r>
          <rPr>
            <b/>
            <sz val="9"/>
            <rFont val="Tahoma"/>
            <charset val="134"/>
          </rPr>
          <t>hp:</t>
        </r>
        <r>
          <rPr>
            <sz val="9"/>
            <rFont val="Tahoma"/>
            <charset val="134"/>
          </rPr>
          <t xml:space="preserve">
Montant pris en compte par l'activité 3.6.1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hp</author>
    <author>Aminata OUEDRAOGO née SANOGO</author>
  </authors>
  <commentList>
    <comment ref="K185" authorId="0" shapeId="0" xr:uid="{00000000-0006-0000-0300-000001000000}">
      <text>
        <r>
          <rPr>
            <b/>
            <sz val="9"/>
            <rFont val="Tahoma"/>
            <charset val="134"/>
          </rPr>
          <t>hp:</t>
        </r>
        <r>
          <rPr>
            <sz val="9"/>
            <rFont val="Tahoma"/>
            <charset val="134"/>
          </rPr>
          <t xml:space="preserve">
Montant pris en compte dans le budget du recouvrement</t>
        </r>
      </text>
    </comment>
    <comment ref="L185" authorId="0" shapeId="0" xr:uid="{00000000-0006-0000-0300-000002000000}">
      <text>
        <r>
          <rPr>
            <b/>
            <sz val="9"/>
            <rFont val="Tahoma"/>
            <charset val="134"/>
          </rPr>
          <t>hp:</t>
        </r>
        <r>
          <rPr>
            <sz val="9"/>
            <rFont val="Tahoma"/>
            <charset val="134"/>
          </rPr>
          <t xml:space="preserve">
Montant pris en compte dans le budget du recouvrement</t>
        </r>
      </text>
    </comment>
    <comment ref="M185" authorId="0" shapeId="0" xr:uid="{00000000-0006-0000-0300-000003000000}">
      <text>
        <r>
          <rPr>
            <b/>
            <sz val="9"/>
            <rFont val="Tahoma"/>
            <charset val="134"/>
          </rPr>
          <t>hp:</t>
        </r>
        <r>
          <rPr>
            <sz val="9"/>
            <rFont val="Tahoma"/>
            <charset val="134"/>
          </rPr>
          <t xml:space="preserve">
Montant pris en compte dans le budget du recouvrement</t>
        </r>
      </text>
    </comment>
    <comment ref="C187" authorId="1" shapeId="0" xr:uid="{00000000-0006-0000-0300-000004000000}">
      <text>
        <r>
          <rPr>
            <b/>
            <sz val="9"/>
            <rFont val="Tahoma"/>
            <charset val="134"/>
          </rPr>
          <t>Aminata OUEDRAOGO née SANOGO:</t>
        </r>
        <r>
          <rPr>
            <sz val="9"/>
            <rFont val="Tahoma"/>
            <charset val="134"/>
          </rPr>
          <t xml:space="preserve">
Reformuler l'activité</t>
        </r>
      </text>
    </comment>
    <comment ref="C311" authorId="1" shapeId="0" xr:uid="{00000000-0006-0000-0300-000005000000}">
      <text>
        <r>
          <rPr>
            <b/>
            <sz val="9"/>
            <rFont val="Tahoma"/>
            <charset val="134"/>
          </rPr>
          <t>Aminata OUEDRAOGO née SANOGO:</t>
        </r>
        <r>
          <rPr>
            <sz val="9"/>
            <rFont val="Tahoma"/>
            <charset val="134"/>
          </rPr>
          <t xml:space="preserve">
activité à reformuler
</t>
        </r>
      </text>
    </comment>
    <comment ref="C320" authorId="1" shapeId="0" xr:uid="{00000000-0006-0000-0300-000006000000}">
      <text>
        <r>
          <rPr>
            <b/>
            <sz val="9"/>
            <rFont val="Tahoma"/>
            <charset val="134"/>
          </rPr>
          <t>Aminata OUEDRAOGO née SANOGO:</t>
        </r>
        <r>
          <rPr>
            <sz val="9"/>
            <rFont val="Tahoma"/>
            <charset val="134"/>
          </rPr>
          <t xml:space="preserve">
activité à reformuler</t>
        </r>
      </text>
    </comment>
    <comment ref="C321" authorId="1" shapeId="0" xr:uid="{00000000-0006-0000-0300-000007000000}">
      <text>
        <r>
          <rPr>
            <b/>
            <sz val="9"/>
            <rFont val="Tahoma"/>
            <charset val="134"/>
          </rPr>
          <t>Aminata OUEDRAOGO née SANOGO:</t>
        </r>
        <r>
          <rPr>
            <sz val="9"/>
            <rFont val="Tahoma"/>
            <charset val="134"/>
          </rPr>
          <t xml:space="preserve">
activité à reformuler</t>
        </r>
      </text>
    </comment>
    <comment ref="K323" authorId="0" shapeId="0" xr:uid="{00000000-0006-0000-0300-000008000000}">
      <text>
        <r>
          <rPr>
            <b/>
            <sz val="9"/>
            <rFont val="Tahoma"/>
            <charset val="134"/>
          </rPr>
          <t>hp:</t>
        </r>
        <r>
          <rPr>
            <sz val="9"/>
            <rFont val="Tahoma"/>
            <charset val="134"/>
          </rPr>
          <t xml:space="preserve">
Montant pris en compte par l'activité 3.6.1</t>
        </r>
      </text>
    </comment>
    <comment ref="L323" authorId="0" shapeId="0" xr:uid="{00000000-0006-0000-0300-000009000000}">
      <text>
        <r>
          <rPr>
            <b/>
            <sz val="9"/>
            <rFont val="Tahoma"/>
            <charset val="134"/>
          </rPr>
          <t>hp:</t>
        </r>
        <r>
          <rPr>
            <sz val="9"/>
            <rFont val="Tahoma"/>
            <charset val="134"/>
          </rPr>
          <t xml:space="preserve">
Montant pris en compte par l'activité 3.6.1</t>
        </r>
      </text>
    </comment>
    <comment ref="M323" authorId="0" shapeId="0" xr:uid="{00000000-0006-0000-0300-00000A000000}">
      <text>
        <r>
          <rPr>
            <b/>
            <sz val="9"/>
            <rFont val="Tahoma"/>
            <charset val="134"/>
          </rPr>
          <t>hp:</t>
        </r>
        <r>
          <rPr>
            <sz val="9"/>
            <rFont val="Tahoma"/>
            <charset val="134"/>
          </rPr>
          <t xml:space="preserve">
Montant pris en compte par l'activité 3.6.1</t>
        </r>
      </text>
    </comment>
    <comment ref="K324" authorId="0" shapeId="0" xr:uid="{00000000-0006-0000-0300-00000B000000}">
      <text>
        <r>
          <rPr>
            <b/>
            <sz val="9"/>
            <rFont val="Tahoma"/>
            <charset val="134"/>
          </rPr>
          <t>hp:</t>
        </r>
        <r>
          <rPr>
            <sz val="9"/>
            <rFont val="Tahoma"/>
            <charset val="134"/>
          </rPr>
          <t xml:space="preserve">
Montant pris en compte par l'activité 3.6.1</t>
        </r>
      </text>
    </comment>
    <comment ref="L324" authorId="0" shapeId="0" xr:uid="{00000000-0006-0000-0300-00000C000000}">
      <text>
        <r>
          <rPr>
            <b/>
            <sz val="9"/>
            <rFont val="Tahoma"/>
            <charset val="134"/>
          </rPr>
          <t>hp:</t>
        </r>
        <r>
          <rPr>
            <sz val="9"/>
            <rFont val="Tahoma"/>
            <charset val="134"/>
          </rPr>
          <t xml:space="preserve">
Montant pris en compte par l'activité 3.6.1</t>
        </r>
      </text>
    </comment>
    <comment ref="M324" authorId="0" shapeId="0" xr:uid="{00000000-0006-0000-0300-00000D000000}">
      <text>
        <r>
          <rPr>
            <b/>
            <sz val="9"/>
            <rFont val="Tahoma"/>
            <charset val="134"/>
          </rPr>
          <t>hp:</t>
        </r>
        <r>
          <rPr>
            <sz val="9"/>
            <rFont val="Tahoma"/>
            <charset val="134"/>
          </rPr>
          <t xml:space="preserve">
Montant pris en compte par l'activité 3.6.1</t>
        </r>
      </text>
    </comment>
    <comment ref="B506" authorId="1" shapeId="0" xr:uid="{00000000-0006-0000-0300-00000E000000}">
      <text>
        <r>
          <rPr>
            <b/>
            <sz val="9"/>
            <rFont val="Tahoma"/>
            <charset val="134"/>
          </rPr>
          <t>Aminata OUEDRAOGO née SANOGO:</t>
        </r>
        <r>
          <rPr>
            <sz val="9"/>
            <rFont val="Tahoma"/>
            <charset val="134"/>
          </rPr>
          <t xml:space="preserve">
reformuler</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<sst xmlns="http://schemas.openxmlformats.org/spreadsheetml/2006/main" count="11056" uniqueCount="3037">
  <si>
    <t>Cadre de résultat PTA du MEF 2026</t>
  </si>
  <si>
    <t>Code</t>
  </si>
  <si>
    <t xml:space="preserve">Programme /action </t>
  </si>
  <si>
    <t>Résultats attendus par action</t>
  </si>
  <si>
    <t>Indicateurs de résultats</t>
  </si>
  <si>
    <t>Structures responsables</t>
  </si>
  <si>
    <t>Intitulé</t>
  </si>
  <si>
    <t>Réal. 2016</t>
  </si>
  <si>
    <t>Réal. 2017</t>
  </si>
  <si>
    <t>Réal. 2018</t>
  </si>
  <si>
    <t>Réal 2019</t>
  </si>
  <si>
    <t>Réal 2020</t>
  </si>
  <si>
    <t>Réal 2021</t>
  </si>
  <si>
    <t>Real 2022</t>
  </si>
  <si>
    <t>Real 2023</t>
  </si>
  <si>
    <t>Real 2024</t>
  </si>
  <si>
    <t>Réal 2025</t>
  </si>
  <si>
    <t>Cibles 2026</t>
  </si>
  <si>
    <t>Programme 032 : Pilotage de l'économie et du développement</t>
  </si>
  <si>
    <t xml:space="preserve">                                                                                                                                                                                                                                                                                                                                                                                                                                                                                                                                                                                                                                                                                                                                                                                                                                                                                                                                                                                                                                                                                                                                                                                                                                                                                                                                                                                                                                                                                                                                                                                                                                                                                                                                                                                                                                                                                                                                                                                                                                                                                                                                                                                                                                                                                                                                                                                                                                                                                                                                                                                                                                                                                                                                                                                                                                                                                                                                                                                                                                                                                                                                                                                                                                                                                                                                                                                                                                                                                                                                                                                                                                                                                                                                                                                                                                                                                                                                                                                                                                                                                                                                                                                                                                                                                                                                                                                                                                                                                                                                                                                                                                                                                                                                                                                                                                                                                                                                                                                                                                                                                                                                                                                                                                                                                                                                                                                                                                                                                                                                                                                                                                                                                                                                                                                                                                                                                                                                                                                                                                                                                                                                                                                                                                                                                                                                                                                                                                                                                                                                                                                                                                                                                                                                                                                                                                                                                                                                                                                                                                                                                                                                                                                                                                                                                                                                                                                                                                                                                                                                                                                                                                                                                                                                                                                                                                                                                                                                                                                                                                                                                                                                                                                                                                                                                                                                                                                                                                                                                                                                                                                                                                                                                                                                                                                                                                                                                                                                                                                                                                                                                                                                                                                                                                                                                                                                                                                                                                                                                                                                                                                                                                                                                                                                                                                                                                                                                                                                                                                                                                                                                                                                                                                                                                                                                                                                                                                                                                                                                                                                                                                                                                                                                                                                                                                                                                                                                                                                                                                                                                                                                                                                                                                                                                                                                                                              </t>
  </si>
  <si>
    <t>Résultat attendu du programme : La promotion d’une gestion économique performante et un pilotage efficace du développement sont assurés</t>
  </si>
  <si>
    <t>Taux de croissance du PIB réel</t>
  </si>
  <si>
    <t>Non échu</t>
  </si>
  <si>
    <t>DGEP</t>
  </si>
  <si>
    <t>Incidence de la pauvreté</t>
  </si>
  <si>
    <t>INSD</t>
  </si>
  <si>
    <t>Taux d'inflation</t>
  </si>
  <si>
    <t>&lt;=3%</t>
  </si>
  <si>
    <t>1.1</t>
  </si>
  <si>
    <t>Action 1.1: Prévision macroéconomique et planification du développement</t>
  </si>
  <si>
    <t>La planification du développement est assurée</t>
  </si>
  <si>
    <t>Disponibilité du document national d'orientation du développement</t>
  </si>
  <si>
    <t>Disponible</t>
  </si>
  <si>
    <t>La gestion opérationnelle de l’économie et l’animation du développement sont assurées</t>
  </si>
  <si>
    <t>Nombre de notes de cadrage macroéconomique élaborées</t>
  </si>
  <si>
    <t>Nombre de notes de conjoncture mensuelles élaborées</t>
  </si>
  <si>
    <t>Nombre de notes de conjoncture trimestrielles régionales élaborées</t>
  </si>
  <si>
    <t>Nombre de rapport du suivi des indicateurs de l'observatoire national du dividende démographique</t>
  </si>
  <si>
    <t>Disponibilité du rapport national sur l'état de la population</t>
  </si>
  <si>
    <t>Non disponible</t>
  </si>
  <si>
    <t>non disponible</t>
  </si>
  <si>
    <t>Disponibilité du rapport de suivi du plan d'action de la SNIDCH</t>
  </si>
  <si>
    <t>disponible</t>
  </si>
  <si>
    <t>Nombre de startup financées depuis le début (cumul sur la période depuis le début du programme)</t>
  </si>
  <si>
    <t>FBDES</t>
  </si>
  <si>
    <t>Montant cumulé du financement des startup (milliards FCFA)</t>
  </si>
  <si>
    <t>Nombre de projets du  programme Journée Agroalimentaire (JAAL) financés</t>
  </si>
  <si>
    <t>Nombre de projets d'entreprises du  programme AGRINOVA financés</t>
  </si>
  <si>
    <t>58 dont 12 femmes</t>
  </si>
  <si>
    <t>Nombre de projets du guichet TEELBA financés</t>
  </si>
  <si>
    <t>Nombre de projets du guichet PADEJ-MR financés</t>
  </si>
  <si>
    <t>Taux de recouvrement des créances des portefeuille s du FBDES</t>
  </si>
  <si>
    <t xml:space="preserve">Nombre de grandes entreprise bénéficiares des crédits d’investissements </t>
  </si>
  <si>
    <t>7 dont 2 femmes</t>
  </si>
  <si>
    <t xml:space="preserve">Nombre de PME bénéficiaIres des crédits d’investissements </t>
  </si>
  <si>
    <t>52 dont 4 femmes</t>
  </si>
  <si>
    <t xml:space="preserve">Nombre d'entreprises bénéfiaciaires des prises de participations </t>
  </si>
  <si>
    <t>14 dont 2 femmes</t>
  </si>
  <si>
    <r>
      <rPr>
        <sz val="14"/>
        <color rgb="FF000000"/>
        <rFont val="Cambria"/>
        <charset val="134"/>
      </rPr>
      <t xml:space="preserve">Score du </t>
    </r>
    <r>
      <rPr>
        <sz val="14"/>
        <rFont val="Cambria"/>
        <charset val="134"/>
      </rPr>
      <t xml:space="preserve">Country Policy and Institutional Assessment (CPIA) </t>
    </r>
  </si>
  <si>
    <t>ND</t>
  </si>
  <si>
    <t>DGTCP</t>
  </si>
  <si>
    <t>Les prévisions et analyses macroéconomiques sont réalisées</t>
  </si>
  <si>
    <t>Le suivi des questions de population est assuré</t>
  </si>
  <si>
    <t>La programmation et le suivi des  investissements publics sont assurés</t>
  </si>
  <si>
    <t>Taux d'exécution du PIP (base liquidation)</t>
  </si>
  <si>
    <t>≥ 90 %</t>
  </si>
  <si>
    <t>DGB</t>
  </si>
  <si>
    <t>L'évaluation des politiques économiques et sociales est assurée</t>
  </si>
  <si>
    <t>Nombre de rapports de suivi  des référentiels  internationaux de développement élaborés</t>
  </si>
  <si>
    <t>non échue</t>
  </si>
  <si>
    <t xml:space="preserve">Nombre de rapports de performance globale de suivi de la PND </t>
  </si>
  <si>
    <t>SEN-PND</t>
  </si>
  <si>
    <t>1.2</t>
  </si>
  <si>
    <t>Action 1.2: Gestion de l’information économique, financière et sociale</t>
  </si>
  <si>
    <t>Les informations économiques, financières et sociales sont régulièrement produites et diffusées</t>
  </si>
  <si>
    <t>Taux de réalisation de l'enquête nationale semestrielle sur l'emploi (ENSE)</t>
  </si>
  <si>
    <t>Taux de réalisation du Recencement général des entreprises</t>
  </si>
  <si>
    <t>Taux de réalisation de l’EHCVM 3 (2024-2025)</t>
  </si>
  <si>
    <t>-</t>
  </si>
  <si>
    <t>Taux de réalisation de l'enquête SIL</t>
  </si>
  <si>
    <t xml:space="preserve"> -</t>
  </si>
  <si>
    <t>Taux de réalisation de l'EDS V</t>
  </si>
  <si>
    <t>Taux de réalisation de l’enquête EHCVM 2 (2021-2023)</t>
  </si>
  <si>
    <t xml:space="preserve">Taux de réalisation des publications des statistiques courantes  </t>
  </si>
  <si>
    <t>Taux de réalisation des travaux de changement de l'année de base des comptes nationaux</t>
  </si>
  <si>
    <t>Nombre de TOFE produits selon le MSFP 2001/2014</t>
  </si>
  <si>
    <t>1.3</t>
  </si>
  <si>
    <t xml:space="preserve">Action 1.3: Aménagement et développement durable du territoire </t>
  </si>
  <si>
    <t>L’aménagement et le développement durable du territoire sont promus</t>
  </si>
  <si>
    <t>Nombre de sessions CNADDT tenues</t>
  </si>
  <si>
    <t>DGDT</t>
  </si>
  <si>
    <t>Nombre d'études de référence réalisées</t>
  </si>
  <si>
    <t>Sans objet</t>
  </si>
  <si>
    <t>1.4</t>
  </si>
  <si>
    <t>Action 1.4: Promotion des pôles de croissance et de compétitivité</t>
  </si>
  <si>
    <t>Les pôles de croissance et de compétivité sont promus</t>
  </si>
  <si>
    <t>Niveau de mise en place de l'agropole de Samendeni</t>
  </si>
  <si>
    <t xml:space="preserve">Nombre de pôles de croissance et de compétitivité (PC) fonctionnels </t>
  </si>
  <si>
    <t>Un meilleur accompagnement du processus de décentralisation est assuré</t>
  </si>
  <si>
    <t>Taux d'exécution du PUS-BF phase 2</t>
  </si>
  <si>
    <t>1.5</t>
  </si>
  <si>
    <t>Action 1.5: Gestion de la coopération économique,  financière et des réformes communautaires</t>
  </si>
  <si>
    <t>La surveillance multilatérale est assuré</t>
  </si>
  <si>
    <t>Ratio Solde budgétaire global dons compris sur PIB nominal</t>
  </si>
  <si>
    <t>Non echu</t>
  </si>
  <si>
    <t>Taux d’inflation annuel moyen</t>
  </si>
  <si>
    <t>Ratio Masse salariale/Recettes fiscales</t>
  </si>
  <si>
    <t>Ratio de l’Encours de la dette intérieure et extérieure /PIB nominal</t>
  </si>
  <si>
    <t>Taux de pression fiscale</t>
  </si>
  <si>
    <t>Le partenariat avec la communauté économique et financière internationale est renforcé</t>
  </si>
  <si>
    <t>Nombre de revues du programme FEC tenue</t>
  </si>
  <si>
    <t>DGCOOP</t>
  </si>
  <si>
    <t>1.6</t>
  </si>
  <si>
    <t>Action 1.6: Promotion de l'inclusion financière</t>
  </si>
  <si>
    <t>L'accès et l'utilisation des services financiers sont assurés</t>
  </si>
  <si>
    <t>Taux de bancarisation élargie (banques, microfinance, poste)</t>
  </si>
  <si>
    <t>non échu</t>
  </si>
  <si>
    <t>ANPFI</t>
  </si>
  <si>
    <t>Taux d'inclusion financière</t>
  </si>
  <si>
    <t xml:space="preserve">Nombre de bénéficiaires en éduation financière </t>
  </si>
  <si>
    <t>Montant annuel des prêts accordés aux PSF par l'ANPFI</t>
  </si>
  <si>
    <t>Nombre de bénéficiaires finaux des financements de l'ANPFI</t>
  </si>
  <si>
    <t>Taux de recouvrement des créances auprès des PSF</t>
  </si>
  <si>
    <t>Nombre de produits et services modélisés</t>
  </si>
  <si>
    <t>FONAFI</t>
  </si>
  <si>
    <t>1.7.</t>
  </si>
  <si>
    <t>Action 1.7 : Déconcentration et appui à la décentralisation - volet planification</t>
  </si>
  <si>
    <t>Taux d'exécution du PUS-BF phase 1</t>
  </si>
  <si>
    <t>Programme 33 : Mobilisation des ressources</t>
  </si>
  <si>
    <r>
      <rPr>
        <b/>
        <i/>
        <sz val="14"/>
        <color rgb="FF000000"/>
        <rFont val="Cambria"/>
        <charset val="134"/>
      </rPr>
      <t>Résultat attendu du programme :</t>
    </r>
    <r>
      <rPr>
        <b/>
        <i/>
        <sz val="14"/>
        <color indexed="8"/>
        <rFont val="Cambria"/>
        <charset val="134"/>
      </rPr>
      <t xml:space="preserve"> La mobilisation des ressources internes et externes est optimisée durablement</t>
    </r>
  </si>
  <si>
    <t>Taux de mobilisation de ressources budgétaires</t>
  </si>
  <si>
    <t>2.1.</t>
  </si>
  <si>
    <t>Action 2.1 : Mobilisation des ressources intérieures</t>
  </si>
  <si>
    <t xml:space="preserve">La mobilisation des ressources intérieures est optimisée </t>
  </si>
  <si>
    <t>Taux de recouvrement des recettes par la DGD</t>
  </si>
  <si>
    <t>DGD</t>
  </si>
  <si>
    <t>Nombre de postes de douane déconcentrés réinstallés dans les zones libérées</t>
  </si>
  <si>
    <t>Taux de recouvrement des recettes au profit du budget de l'Etat par la DGI</t>
  </si>
  <si>
    <t>DGI</t>
  </si>
  <si>
    <t>Taux de mobilisation des ressources au profit du fonds de soutien patriotique</t>
  </si>
  <si>
    <t>NA</t>
  </si>
  <si>
    <t>Disponibilité du rapport d'évaluation selon la méthodologie TADAT</t>
  </si>
  <si>
    <t>Oui</t>
  </si>
  <si>
    <t xml:space="preserve">Taux d'apurement des RAR </t>
  </si>
  <si>
    <t>Taux de recouvrement des recettes par la DGTCP</t>
  </si>
  <si>
    <t>Taux annuel de progression des recettes intérieures</t>
  </si>
  <si>
    <t>DGESS</t>
  </si>
  <si>
    <t>Taux annuel de  variation de la composition des recettes effectives</t>
  </si>
  <si>
    <t>DGTCP/DGI/DGD</t>
  </si>
  <si>
    <t>Ratio dépenses fiscales sur recettes fiscales</t>
  </si>
  <si>
    <t>Échéance annuelle</t>
  </si>
  <si>
    <t>SP/CPF</t>
  </si>
  <si>
    <t>Ratio dépenses fiscales sur PIB nominal</t>
  </si>
  <si>
    <t>≥90%</t>
  </si>
  <si>
    <t>2.2.</t>
  </si>
  <si>
    <t>Action 2.2 : Mobilisation des ressources extérieures</t>
  </si>
  <si>
    <t>La mobilisation des ressources extérieures est optimisée</t>
  </si>
  <si>
    <t>Taux de décaissement des ressources du programme FEC</t>
  </si>
  <si>
    <t>≥80%</t>
  </si>
  <si>
    <t xml:space="preserve">Taux d'évolution annuelle du volume de l'APD </t>
  </si>
  <si>
    <t>Taux d'évolution de l'APD par rapport au PIB (APD/PIB)</t>
  </si>
  <si>
    <t>Taux de décaissement des appuis projets</t>
  </si>
  <si>
    <t>2.3</t>
  </si>
  <si>
    <t>Action 2.3 : Exploitation d'autres sources de financement</t>
  </si>
  <si>
    <t>Des sources de financement alternatifs sont exploitées</t>
  </si>
  <si>
    <t>2.4.</t>
  </si>
  <si>
    <t>Action 2.4 : Gestion du cadastre et du domaine foncier national</t>
  </si>
  <si>
    <t>Le patrimoine foncier national est bien géré</t>
  </si>
  <si>
    <t>Taux de transfert des titres de jouissance dans les délais</t>
  </si>
  <si>
    <t>Taux de transfert des titres de propriété dans les délais</t>
  </si>
  <si>
    <t>Nombre de références cadastrales numérisés</t>
  </si>
  <si>
    <t xml:space="preserve">848 903 </t>
  </si>
  <si>
    <t>Nombre de propriétaires de droits réels identifiés et saisis dans SyC@D</t>
  </si>
  <si>
    <t xml:space="preserve">277 875 </t>
  </si>
  <si>
    <t>Nombre de parcelles évaluées</t>
  </si>
  <si>
    <t xml:space="preserve">17 327 </t>
  </si>
  <si>
    <t>Pourcentage des terres de l’État et ses démembrements sécurisées</t>
  </si>
  <si>
    <t>ANDFOP</t>
  </si>
  <si>
    <t>Taux de prise en charge des plaintes et recours</t>
  </si>
  <si>
    <t>Pourcentage des terres de l’Etat et ses démembrements ayant fait l’objet de valorisation</t>
  </si>
  <si>
    <t>NND</t>
  </si>
  <si>
    <t>Taux de couverture des besoins en terre de l'Etat et  ses démembrements</t>
  </si>
  <si>
    <t>2.5</t>
  </si>
  <si>
    <t xml:space="preserve">Action 2.5: Déconcentration et appui à la décentralisation - volet mobilisation des ressources </t>
  </si>
  <si>
    <t>L'appui à la mobilisation des ressources au profit des CT est renforcée</t>
  </si>
  <si>
    <t>Taux de mobilisation des ressources au profit des CT</t>
  </si>
  <si>
    <t>3.</t>
  </si>
  <si>
    <t>Programme 34 : Gestion budgétaire, tenue des comptes publics, exercice de la tutelle et supervision des systèmes financiers</t>
  </si>
  <si>
    <t>Résultat attendu du programme : La gestion budgétaire, la tenue des comptes publics, l'exercice de la tutelle et la supervision des systèmes financiers sont mieux assurées</t>
  </si>
  <si>
    <t>Pourcentage de compte de gestion produits et transmis dans les délais à la cour des comptes</t>
  </si>
  <si>
    <t>Taux d'exécution du budget base LFI</t>
  </si>
  <si>
    <t>Non échue</t>
  </si>
  <si>
    <t xml:space="preserve"> 95%&lt;X&lt;105%</t>
  </si>
  <si>
    <t>3.1.</t>
  </si>
  <si>
    <t>Action 3.1 : Programmation budgétaire</t>
  </si>
  <si>
    <t>Une bonne programmation budgétaire de l’Etat est assurée</t>
  </si>
  <si>
    <t>Nombre d'éléments d'informations du budget à soumettre au pouvoir  législatif (PI-5.1 PEFA)</t>
  </si>
  <si>
    <t>3.2.</t>
  </si>
  <si>
    <t>Action 3.2: Excécution des dépenses</t>
  </si>
  <si>
    <t>Le suivi et le contrôle de la dépense publique sont renforcés</t>
  </si>
  <si>
    <t>Taux d'exécution des dépenses (base liquidation)</t>
  </si>
  <si>
    <t>Les délais de traitement et de paiement de la dépense sont réduits</t>
  </si>
  <si>
    <t>Délai moyen entre la liquidation et le paiement</t>
  </si>
  <si>
    <t>23 jours</t>
  </si>
  <si>
    <t>37 jours</t>
  </si>
  <si>
    <t>47 jours</t>
  </si>
  <si>
    <t>31 jours</t>
  </si>
  <si>
    <t>30 jours</t>
  </si>
  <si>
    <t>24 jours</t>
  </si>
  <si>
    <t>77 jours</t>
  </si>
  <si>
    <t>Délai de paiement des  dépenses après visa du Comptable</t>
  </si>
  <si>
    <t>05 jours</t>
  </si>
  <si>
    <t xml:space="preserve">4 jours </t>
  </si>
  <si>
    <t>08 jours</t>
  </si>
  <si>
    <t>11 jours</t>
  </si>
  <si>
    <t>2 jours</t>
  </si>
  <si>
    <t>4 jours</t>
  </si>
  <si>
    <t>7 jours</t>
  </si>
  <si>
    <t>38 jours</t>
  </si>
  <si>
    <t>Le dispositif de gestion  des marchés publics est  optimisé</t>
  </si>
  <si>
    <t>Pourcentage des marchés publics conclus dans le délais de validité des offres</t>
  </si>
  <si>
    <t>DG-CMEF</t>
  </si>
  <si>
    <t xml:space="preserve">Pourcentage des marchés publics conclus suivant les procédures exceptionnelles </t>
  </si>
  <si>
    <t xml:space="preserve">Pourcentage des marchés publics conclus suivant les procédures de droit commun </t>
  </si>
  <si>
    <t>Délai de publication des avis généraux de passation des marchés publics</t>
  </si>
  <si>
    <t xml:space="preserve">publication effective le 16 mars </t>
  </si>
  <si>
    <t xml:space="preserve">publication effective le 25 mars </t>
  </si>
  <si>
    <t xml:space="preserve">publication effective le 14 mars </t>
  </si>
  <si>
    <t>publication effective le 21 février et le 5 mars</t>
  </si>
  <si>
    <t xml:space="preserve">Les avis généraux transmis à la DGCMEF ont été publiés dans la revue des marchés publics sous les numéros 4088, 4091, 4104, 4105, 4108, 4109
</t>
  </si>
  <si>
    <t>publication effective au plutard le 31 mars</t>
  </si>
  <si>
    <t>Niveau de conception et d'operationnalisation de la plateforme de gestion des marchés  publics</t>
  </si>
  <si>
    <t>Neutralisé pour 2020 (reprise de l'activité avec la BM)</t>
  </si>
  <si>
    <t>3.3.</t>
  </si>
  <si>
    <t>Action 3.3: Gestion de la trésorerie</t>
  </si>
  <si>
    <t>Une bonne couverture des besoins de trésorerie de l’Etat est  assurée</t>
  </si>
  <si>
    <t>Stock de mandats réguliers hors délai (En FCFA)</t>
  </si>
  <si>
    <t>Stock de chèques impayés (en milliards FCFA)</t>
  </si>
  <si>
    <t>AJE</t>
  </si>
  <si>
    <t>Flux mensuel moyen des chèques impayés (en millions FCFA)</t>
  </si>
  <si>
    <t>Niveau d'apurement des chèques impayés (en millions FCFA)</t>
  </si>
  <si>
    <t xml:space="preserve">Niveau de consolidation des soldes des comptes bancaires des  institutions publiques </t>
  </si>
  <si>
    <t>3.4.</t>
  </si>
  <si>
    <t>Action 3.4: Réglementation financière</t>
  </si>
  <si>
    <t xml:space="preserve"> Le cadre juridique des finances publiques et du système financier est amélioré</t>
  </si>
  <si>
    <t xml:space="preserve">Nombre de projets de textes du cadre juridique des finances publiques élaborés </t>
  </si>
  <si>
    <t>3.5.</t>
  </si>
  <si>
    <t>Action 3.5: Tenue de la comptabilité publique</t>
  </si>
  <si>
    <t>Les opérations comptables sont mieux suivies et la reddition des comptes est assurée</t>
  </si>
  <si>
    <t>Pourcentage de comptes de gestion produits et transmis dans les délais</t>
  </si>
  <si>
    <t>Nombre d'outils de mise en œuvre de la comptabilité en droits constatés élaborés</t>
  </si>
  <si>
    <t xml:space="preserve">Délai de transmission de la BGCT </t>
  </si>
  <si>
    <t>Taux de qualité de la comptabilité</t>
  </si>
  <si>
    <t>3.6.</t>
  </si>
  <si>
    <t>Action 3.6: Gestion de la dette publique</t>
  </si>
  <si>
    <t>La viabilité de la dette publique à moyen et long termes est assurée</t>
  </si>
  <si>
    <t>Taux d'endettement</t>
  </si>
  <si>
    <t>&lt;70%</t>
  </si>
  <si>
    <t>3.7.</t>
  </si>
  <si>
    <t>Action 3.7. Gestion du patrimoine de l’Etat</t>
  </si>
  <si>
    <t>Le patrimoine non financier de l’Etat est bien géré</t>
  </si>
  <si>
    <t>Nombre de bâtiments administratifs réhabilités</t>
  </si>
  <si>
    <t>Aucun</t>
  </si>
  <si>
    <t>nd</t>
  </si>
  <si>
    <t>DGAIE</t>
  </si>
  <si>
    <t>Niveau d'exhaustivité du compte central des matières</t>
  </si>
  <si>
    <t>Taux d'évolution des dépenses de consommation en eau, téléphone et électricité</t>
  </si>
  <si>
    <t>Taux de réduction des dépenses liées aux baux administratifs</t>
  </si>
  <si>
    <t xml:space="preserve">Proportion des structures de l’Etat et de ses démembrements où le SIGCM est déployé </t>
  </si>
  <si>
    <t>Le patrimoine financier de l’Etat est bien géré</t>
  </si>
  <si>
    <t>Taux de couverture du registre de suivi du portefeuille titres</t>
  </si>
  <si>
    <t>3.8.</t>
  </si>
  <si>
    <t>Action 3.8: Exercice de la tutelle et supervision des systèmes financiers</t>
  </si>
  <si>
    <t>La bonne gouvernance des structures et entités sous tutelle est renforcée</t>
  </si>
  <si>
    <t>Taux de réaction dans les délais du MEF aux comptes rendus des Conseils d'Administration</t>
  </si>
  <si>
    <t>La viabilité et la stabilité du système financier sont améliorées</t>
  </si>
  <si>
    <r>
      <rPr>
        <sz val="14"/>
        <color theme="1"/>
        <rFont val="Cambria"/>
        <charset val="134"/>
      </rPr>
      <t>Pourcentage des</t>
    </r>
    <r>
      <rPr>
        <sz val="14"/>
        <rFont val="Cambria"/>
        <charset val="134"/>
      </rPr>
      <t xml:space="preserve"> IMF</t>
    </r>
    <r>
      <rPr>
        <sz val="14"/>
        <color theme="1"/>
        <rFont val="Cambria"/>
        <charset val="134"/>
      </rPr>
      <t xml:space="preserve"> respectant les normes prudentielles de gestion</t>
    </r>
  </si>
  <si>
    <t>Pourcentage des sociétés et intermédiaires d'assurance respectant les normes prudentielles de gestion</t>
  </si>
  <si>
    <t>3.9</t>
  </si>
  <si>
    <t xml:space="preserve">3.9: Déconcentration et appui à la décentralisation - volet dépenses </t>
  </si>
  <si>
    <t>L'appui technique et budgétaire aux CT est renforcé</t>
  </si>
  <si>
    <t>Part du budget de l'Etat transférée aux Collectivités territoriales</t>
  </si>
  <si>
    <t>Disponibilité du rapport global sur les finances locales dans les 9 mois suivant la fin de l'exercice</t>
  </si>
  <si>
    <t>Non Disponible</t>
  </si>
  <si>
    <t xml:space="preserve"> Disponible</t>
  </si>
  <si>
    <t>Disponible hors délais</t>
  </si>
  <si>
    <t>4.</t>
  </si>
  <si>
    <t>Programme 36 : Contrôle, audit et sauvegarde des intérêts de l'Etat</t>
  </si>
  <si>
    <t>Résultat attendu du programme : le contrôle et l'audit des structures de l'Etat et de ses demenbrements sont renforcés et leurs intérêts sont sauvegardés</t>
  </si>
  <si>
    <t xml:space="preserve">Taux de mise en œuvre des recommandations échues des audits </t>
  </si>
  <si>
    <t>IGF</t>
  </si>
  <si>
    <t>Nombre de cas de fraude, d'usage de faux réprimés</t>
  </si>
  <si>
    <t>CNLF</t>
  </si>
  <si>
    <t>4.1.</t>
  </si>
  <si>
    <t>Action 4.1: Contrôle, audit et lutte contre la fraude, le faux et la corruption</t>
  </si>
  <si>
    <t>Le  contrôle administratif  est renforcé</t>
  </si>
  <si>
    <t>Nombre de marchés publics de plus de 20 millions FCFA contrôlés</t>
  </si>
  <si>
    <t>Proportion non conciliée des paiements
effectués par les sociétés minières à l'Etat et les revenus perçus par l'Etat</t>
  </si>
  <si>
    <t>≤ 2%</t>
  </si>
  <si>
    <t>SP-ITIE</t>
  </si>
  <si>
    <t>Pourcentage des comptables publics vérifiés</t>
  </si>
  <si>
    <t>Taux d'execution du plan de contrôle des régies de recettes</t>
  </si>
  <si>
    <t>La lutte contre la fraude, le faux et la corruption est renforcée</t>
  </si>
  <si>
    <t>Nombre de missions d'investigation réalisées</t>
  </si>
  <si>
    <t>La transparence dans la gestion des finances publiques est renforcée</t>
  </si>
  <si>
    <t>Nombre de marchés publics audités</t>
  </si>
  <si>
    <t>Nombre de projets, programmes audités</t>
  </si>
  <si>
    <t>Nombre de CT auditées</t>
  </si>
  <si>
    <t>Nombre d'EPE, de FN et de SE audités</t>
  </si>
  <si>
    <t xml:space="preserve">Nombre de cartographies de risques élaborées </t>
  </si>
  <si>
    <t xml:space="preserve">Nombre de structures dont les dispositifs de contrôle interne sont évalués </t>
  </si>
  <si>
    <t>4.2</t>
  </si>
  <si>
    <t>Action4.2: Lutte contre le blanchiment des capitaux et le financement du terrorisme</t>
  </si>
  <si>
    <t>La lutte contre le blanchiment des capitaux et le financement du terrorisme est renforcée</t>
  </si>
  <si>
    <t>Taux de déclarations de soupçons traitées</t>
  </si>
  <si>
    <t>CENTIF</t>
  </si>
  <si>
    <t>4.3.</t>
  </si>
  <si>
    <t>Action 4.3: Prévention et gestion du contentieux de l'Etat</t>
  </si>
  <si>
    <t>Les risques sont prévenus et les intérêts de l’Etat sont  mieux défendus</t>
  </si>
  <si>
    <t>Proportion de décisions favorables à l'Etat</t>
  </si>
  <si>
    <t>Proportion des audiences assurées (Nombre total des audiences assurées sur le nombre total des audiences programmées et pour lesquelles l'AJE est avisé)</t>
  </si>
  <si>
    <t>inexistant</t>
  </si>
  <si>
    <t>Proportion des dossiers d'accidents de la circulation traités (Nombre de dossiers traités sur nombre de dossiers reçus)</t>
  </si>
  <si>
    <t>Proportion des Indemnisations des victimes d'accident effectuées dans le délai légal (nombre de dossiers payés dans le délai sur nombre total des dossiers). Les délais sont de 12 mois en cas de blessure et dégât matériel et 8 mois en cas de décès à partir de la réception du PV de la police.</t>
  </si>
  <si>
    <t>Non suivi</t>
  </si>
  <si>
    <t>Taux d’exécution des décisions de justice à caractère financier contre l'Etat (montants liquidés au titre de l’exécution des décisions de justice contre l’Etat sur crédit disponible)</t>
  </si>
  <si>
    <t>Taux de recouvrement des créances contentieuses de l'Etat (montant effectivement recouvré sur objectif de recouvrement)</t>
  </si>
  <si>
    <t>Taux de recouvrement des créances contentieuses des démembrements de l'Etat rélativement à  l'objectif de recouvrement (montant effectivement recouvré sur objectif de recouvrement)</t>
  </si>
  <si>
    <t xml:space="preserve">Taux de recouvrement des montants sur condamnations pécuniaires civiles au profit de l'Etat rélativement à  l'objectif de recouvrement (Dommages et Intérêts, Frais exposés non compris dans les dépens sur Montant recouvré sur objectif de recouvrement) </t>
  </si>
  <si>
    <t>Proportion des avis juridiques donnés aux administrations publiques (Nombre des avis donnés sur le nombre de demandes d'avis reçues)</t>
  </si>
  <si>
    <t>Programme 38 : Pilotage et soutien aux services du ministère</t>
  </si>
  <si>
    <t>Résultat attendu du programme  : les capacités institutionnelles et organisationnelles du ministère sont renforcées</t>
  </si>
  <si>
    <t>Indice de satisfaction globale du personnel du MEF</t>
  </si>
  <si>
    <t>6/10</t>
  </si>
  <si>
    <t>8,5/10</t>
  </si>
  <si>
    <t>DDII</t>
  </si>
  <si>
    <t>Niveau de performance globale des structures
du MEF</t>
  </si>
  <si>
    <t>Niveau de satisfaction des usagers sur les prestations du MEF</t>
  </si>
  <si>
    <t>5.1.</t>
  </si>
  <si>
    <t>Action 5.1 : Coordination des actions du ministère</t>
  </si>
  <si>
    <t>Le dispositif  de pilotage mis en place est fonctionnel</t>
  </si>
  <si>
    <t>Nombre de sessions de la CPC</t>
  </si>
  <si>
    <t>Nombre de sessions de cadre de concertation tenues (CASEM, CSD, AS, RS, COPIL PAIRFP)</t>
  </si>
  <si>
    <t>Nombre de structures disposant de manuels de procédures (cumul)</t>
  </si>
  <si>
    <t>Les prestations du ministère sont améliorées</t>
  </si>
  <si>
    <t>Action 5.2: Planification, suivi-évaluation et statistiques sectorielles</t>
  </si>
  <si>
    <t>la planification des actions du ministère est assurée</t>
  </si>
  <si>
    <t>Nombre d'instruments/outils sensible au  genre (Budget programme, PTA MEF, PTA cellule genre et programmation de la budgétisation sensible au genre et aux droits de l'enfant BSGDE)</t>
  </si>
  <si>
    <t xml:space="preserve">La mise en œuvre des actions du MEF est suivie et évaluée périodiquement </t>
  </si>
  <si>
    <t>Taux d'exécution physique du PTA  du MEFP</t>
  </si>
  <si>
    <t>Taux d'exécution financière du PTA  du MEF</t>
  </si>
  <si>
    <t>Nombre de rapports de suivi produits (rapports PTA, cellule genre, cellule environnementale, déconcentration, rapport projets et programmes, Rapports PAIRFP)</t>
  </si>
  <si>
    <t>Nombre de rapports sensibles au  genre (Budget programme, rapport PTA MEFP, rapport PTA cellule genre, rapport de suivi de la BSGDE n-1)</t>
  </si>
  <si>
    <t>Les statistiques sectorielles sont produites et diffusées</t>
  </si>
  <si>
    <t>Nombre de documents statistiques sectoriels diffusés sur les sites web du MEFP et de la DGESS (RFP; ASEF; TBEF; Bulletins trimestriels)</t>
  </si>
  <si>
    <t>DGESS /
DCRP</t>
  </si>
  <si>
    <r>
      <rPr>
        <b/>
        <i/>
        <sz val="14"/>
        <color rgb="FF000000"/>
        <rFont val="Cambria"/>
        <charset val="134"/>
      </rPr>
      <t>5.</t>
    </r>
    <r>
      <rPr>
        <i/>
        <sz val="14"/>
        <color indexed="8"/>
        <rFont val="Cambria"/>
        <charset val="134"/>
      </rPr>
      <t>3.</t>
    </r>
  </si>
  <si>
    <t>Action 5.3: Gestion des ressources humaines</t>
  </si>
  <si>
    <t xml:space="preserve">La gestion efficiente et efficace des ressources humaines est assurée. </t>
  </si>
  <si>
    <t>Taux d'exécution du Plan global intégré de formation ( PGIF)</t>
  </si>
  <si>
    <t>DRH</t>
  </si>
  <si>
    <t>Taux d'avancement des agents du MEF</t>
  </si>
  <si>
    <r>
      <rPr>
        <b/>
        <i/>
        <sz val="14"/>
        <color rgb="FF000000"/>
        <rFont val="Cambria"/>
        <charset val="134"/>
      </rPr>
      <t>5.</t>
    </r>
    <r>
      <rPr>
        <i/>
        <sz val="14"/>
        <color indexed="8"/>
        <rFont val="Cambria"/>
        <charset val="134"/>
      </rPr>
      <t>4.</t>
    </r>
  </si>
  <si>
    <t>Action 5.4 : Gestion des ressources matérielles et financières</t>
  </si>
  <si>
    <t>La programmation et la gestion efficace et efficiente des ressources financières et matérielles du  MEF sont assurées</t>
  </si>
  <si>
    <t>Taux de mise en œuvre des activités de sécurisation des services du MEF</t>
  </si>
  <si>
    <t>DGF</t>
  </si>
  <si>
    <t>Taux d'execution du budget programme du MEF (base liquidation)</t>
  </si>
  <si>
    <t>Nombre de rapports de suivi des matières</t>
  </si>
  <si>
    <t>BCMP</t>
  </si>
  <si>
    <t>Proportion des bureaux comptables matières secondaires utilisant le SIGCM</t>
  </si>
  <si>
    <t>Taux d’exécution du Plan de passation des marchés (PPM) du MEF</t>
  </si>
  <si>
    <t>DMP</t>
  </si>
  <si>
    <t>5.5.</t>
  </si>
  <si>
    <t>Action 5.5: Gestion des systèmes d’information et archivage</t>
  </si>
  <si>
    <t>La gestion des système d'information est améliorée</t>
  </si>
  <si>
    <t>Niveau de mise en œuvre du SIN@folo Phase II</t>
  </si>
  <si>
    <t>DGSI</t>
  </si>
  <si>
    <t>Niveau de mise en œuvre du SIN@folo Phase III</t>
  </si>
  <si>
    <t>Taux de déploiement du logiciel libre de gestion du parc informatique et d'assistance aux utilisateurs</t>
  </si>
  <si>
    <t>Nombre d'utilisateurs formés sur les outils bureautiques et les logiciels métiers du MEFP</t>
  </si>
  <si>
    <t>Nombre de sites/services interconnectés au RESINA</t>
  </si>
  <si>
    <t>Nombre de nouveaux réseaux locaux mis en place</t>
  </si>
  <si>
    <t>Nombre d'utilisateurs formés sur le logiciel de gestion du courrier "Kira"</t>
  </si>
  <si>
    <t>Nombre d'utilisateurs sensibilisés sur la sécurité informatique</t>
  </si>
  <si>
    <t>L’archivage des documents des structures du MEFP est assuré</t>
  </si>
  <si>
    <t>Nombre de structures centrales dont les documents ont été traités</t>
  </si>
  <si>
    <t>DAD</t>
  </si>
  <si>
    <t>Nombre de directions régionales dont les archives ont été traitées</t>
  </si>
  <si>
    <t>Nombre de structures dont les documents numériques ont été archivés</t>
  </si>
  <si>
    <t>Nombre de structures centrales dont les archives essentielles sont  numérisées</t>
  </si>
  <si>
    <t>5.6.</t>
  </si>
  <si>
    <t>Action 5.6 : Gestion de la communication</t>
  </si>
  <si>
    <t>La visibilité des actions du ministère est améliorée</t>
  </si>
  <si>
    <t>Niveau de mise en œuvre du plan global de communication</t>
  </si>
  <si>
    <t>DCRP</t>
  </si>
  <si>
    <t>Nombre de documents budgétaires publiés dans les délais prescrits (PI-9 PEFA)</t>
  </si>
  <si>
    <t>DGB / DGEP / DCRP</t>
  </si>
  <si>
    <t>5.7</t>
  </si>
  <si>
    <t>Action 5.7: Formation technique et professionnelle</t>
  </si>
  <si>
    <t>Une formation de qualité est assurée dans les écoles professionnelles du MEF</t>
  </si>
  <si>
    <t>Taux d'exécution des modules de la formation initiale à l'END</t>
  </si>
  <si>
    <t>IFPB</t>
  </si>
  <si>
    <t>Taux de satisfaction des bénéficiaires de services de l'END</t>
  </si>
  <si>
    <t>Taux d'exécution des modules de la formation initiale à l'ENAREF</t>
  </si>
  <si>
    <t>Taux de satisfaction globale des bénéficiaires directs des offres de formation continue</t>
  </si>
  <si>
    <t>Taux de satisfaction des clients de l'IFPB</t>
  </si>
  <si>
    <t xml:space="preserve">Non échu </t>
  </si>
  <si>
    <t xml:space="preserve">MATRICE DE PROGRAMMATION 2026 DU MINISTERE DE L'ECONOMIE ET DES FINANCES </t>
  </si>
  <si>
    <t>Codes</t>
  </si>
  <si>
    <t>Programmes / Actions / Résultats / Activités</t>
  </si>
  <si>
    <t>Principaux extrants attendus en 2026</t>
  </si>
  <si>
    <t>Structure responsable / partenaires</t>
  </si>
  <si>
    <t>Programmation Physique 2026</t>
  </si>
  <si>
    <t>Montants 2026</t>
  </si>
  <si>
    <t>Sources de financement</t>
  </si>
  <si>
    <t>T1</t>
  </si>
  <si>
    <t>T2</t>
  </si>
  <si>
    <t>T3</t>
  </si>
  <si>
    <t>T4</t>
  </si>
  <si>
    <t>TOTAL</t>
  </si>
  <si>
    <t>Programme 1 : Pilotage de l’Economie et du développement</t>
  </si>
  <si>
    <t>Prévision macroéconomique et planification du développement</t>
  </si>
  <si>
    <t>Résultat 1 : La planification du développement est assurée</t>
  </si>
  <si>
    <t>1.1.1</t>
  </si>
  <si>
    <t>Appuyer l'élaboration des politiques, stratégies et des plans d'actions des ministères et institutions</t>
  </si>
  <si>
    <t>Quinze (15) politiques ou stratégies ou plans stratégiques et leur plan d'actions sont élaborés avec l'appui de la DGEP</t>
  </si>
  <si>
    <t>x</t>
  </si>
  <si>
    <t>BE</t>
  </si>
  <si>
    <t>1.1.2</t>
  </si>
  <si>
    <t>Tenir les sessions de la Commission Nationale de Planification du Développement</t>
  </si>
  <si>
    <t>Trois (03)  sessions de la  Commission Nationale de Planification du Développement sont tenues</t>
  </si>
  <si>
    <t>1.1.3</t>
  </si>
  <si>
    <t xml:space="preserve">Tenir une (01) session de formation en planification stratégique </t>
  </si>
  <si>
    <t>Une (01) session de formation en planification stratégique est tenue</t>
  </si>
  <si>
    <t>1.1.4</t>
  </si>
  <si>
    <t>Renforcer la coopération entre la DGEP et les DGESS des ministères sectoriels</t>
  </si>
  <si>
    <t xml:space="preserve">Une (01) session d'échanges entre la DGEP et les DGESS est tenue sur des thématiques majeures </t>
  </si>
  <si>
    <t>1.1.5</t>
  </si>
  <si>
    <t>Tenir deux sessions de formation en analyse prospective</t>
  </si>
  <si>
    <t>deux sessions de formation en analyse prospective sont tenues</t>
  </si>
  <si>
    <t>1.1.6</t>
  </si>
  <si>
    <t>Elaborer le Document national d'orientation du développement</t>
  </si>
  <si>
    <t>le Document national d'orientation du développement est élaboré</t>
  </si>
  <si>
    <t>1.1.7</t>
  </si>
  <si>
    <t>Elaborer le plan de communication de l'ENP Burkina 2060</t>
  </si>
  <si>
    <t>le plan de communication de l'ENP Burkina 2060 est disponible</t>
  </si>
  <si>
    <t>1.1.8</t>
  </si>
  <si>
    <t>Mettre en œuvre le plan de communication de l'ENP Burkina  2060</t>
  </si>
  <si>
    <t>le plan de communication est mis en œuvre</t>
  </si>
  <si>
    <t>1.1.9</t>
  </si>
  <si>
    <t>Produire des bulletins de veilles sur des questions nationale, sous régionale et internationale, à l’attention des décideurs </t>
  </si>
  <si>
    <t>Deux (02) bulletins de veille  à l’attention des décideurs sont produits  </t>
  </si>
  <si>
    <t>1.1.10</t>
  </si>
  <si>
    <t>Renforcer les capacités des acteurs économiques sur la veille stratégique </t>
  </si>
  <si>
    <t>Deux sessions de formation sur la veille stratégique sont tenues</t>
  </si>
  <si>
    <t>1.1.11</t>
  </si>
  <si>
    <t>Élaborer et de mettre à la disposition des utilisateurs, des outils standardisés de mise en place de veille stratégique </t>
  </si>
  <si>
    <t xml:space="preserve">Un guide de veille stratégique est disponible </t>
  </si>
  <si>
    <t>1.1.12</t>
  </si>
  <si>
    <t>Mettre en œuvre le plan d'action de la SNIE</t>
  </si>
  <si>
    <t>Les textes organisationnels du dispositif de mise en œuvre de la SNIE est disponible</t>
  </si>
  <si>
    <t>1.1.13</t>
  </si>
  <si>
    <t xml:space="preserve">Renforcer les capacités des acteurs économiques sur l’intelligence économique  </t>
  </si>
  <si>
    <t xml:space="preserve">Deux sessions de formation sur l'intelligence économique sont tenues </t>
  </si>
  <si>
    <t>1.1.14</t>
  </si>
  <si>
    <t xml:space="preserve">Élaborer l'étude sur le positionnement stratégique des champignons nationaux au niveau régional et international </t>
  </si>
  <si>
    <t xml:space="preserve">Le rapport de l'étude sur le positionnement stratégique des champignons nationaux au niveau régional et international  est disponible </t>
  </si>
  <si>
    <t>Résultat 2: La gestion opérationnelle de l’économie et l’animation du développement sont assurées</t>
  </si>
  <si>
    <t>1.1.15</t>
  </si>
  <si>
    <t xml:space="preserve">Elaborer le rapport annuel sur la contribution des ONG/AD au développement du Burkina Faso </t>
  </si>
  <si>
    <t>Le Rapport annuel sur la contribution des ONG/AD et Fondations est disponible</t>
  </si>
  <si>
    <t>1.1.16</t>
  </si>
  <si>
    <t xml:space="preserve">Elaborer  l’annuaire des ONG/AD et Fondations actives </t>
  </si>
  <si>
    <t>L’annuaire  des ONG/AD et Fondations actives et son tableau de bord  sont élaborés</t>
  </si>
  <si>
    <t>X</t>
  </si>
  <si>
    <t>1.1.17</t>
  </si>
  <si>
    <t>Octroyer des crédits d’investissements au profit des grandes entreprises  et les PME</t>
  </si>
  <si>
    <t>Des crédits d’investissements sont octroyés  au profit des grandes entreprises  et les PME à hauteur de 5 000  000 000 FCFA</t>
  </si>
  <si>
    <t>BE/FBDES</t>
  </si>
  <si>
    <t>1.1.18</t>
  </si>
  <si>
    <t>Financer les projets des jeunes incubés dans le cadre du PADEJ-MR</t>
  </si>
  <si>
    <t>des projets sélectionnés sont financés à hauteur de 500 000 000 FCFA</t>
  </si>
  <si>
    <t>BAD</t>
  </si>
  <si>
    <t>1.1.19</t>
  </si>
  <si>
    <t xml:space="preserve">Assurer le recouvrement des créances </t>
  </si>
  <si>
    <t>la somme de 8 619 712 770 FCFA est recouvrée</t>
  </si>
  <si>
    <t>1.1.20</t>
  </si>
  <si>
    <t>Assurer la mise en oeuvre du Projet d'appui au FBDES financé par la BOAD</t>
  </si>
  <si>
    <r>
      <rPr>
        <sz val="11"/>
        <rFont val="Cambria"/>
        <charset val="134"/>
        <scheme val="major"/>
      </rPr>
      <t xml:space="preserve">la somme de </t>
    </r>
    <r>
      <rPr>
        <b/>
        <sz val="11"/>
        <rFont val="Cambria"/>
        <charset val="134"/>
        <scheme val="major"/>
      </rPr>
      <t xml:space="preserve">14 658 148 568 CFA </t>
    </r>
    <r>
      <rPr>
        <sz val="11"/>
        <rFont val="Cambria"/>
        <charset val="134"/>
        <scheme val="major"/>
      </rPr>
      <t>est mobilisée pour le financement des sous-projets</t>
    </r>
  </si>
  <si>
    <t>BOAD</t>
  </si>
  <si>
    <t>1.1.21</t>
  </si>
  <si>
    <t>Financer les coopératives de jeunes et de femmes dans le cadre du guichet TEELBA</t>
  </si>
  <si>
    <t>des projets de coopératives de jeunes et de femmes sont financés pour 1 000 000 000 FCFA</t>
  </si>
  <si>
    <t>1.1.22</t>
  </si>
  <si>
    <t>Assurer le suivi  des projets financés</t>
  </si>
  <si>
    <t>215 projets financés sont suivis</t>
  </si>
  <si>
    <t>1.1.23</t>
  </si>
  <si>
    <t>Réaliser des prises de participations et des prêts participatifs au profit des entreprises</t>
  </si>
  <si>
    <t>des prises de participations sont réalisées à hauteur de 1 000 000 000 FCFA</t>
  </si>
  <si>
    <t>Résultat 3: Les prévisions et analyses macroéconomiques sont réalisées</t>
  </si>
  <si>
    <t>1.1.24</t>
  </si>
  <si>
    <t>Réaliser les cadrages macroéconomiques</t>
  </si>
  <si>
    <t>Trois (03) notes techniques du cadrage macroéconomique sont produites</t>
  </si>
  <si>
    <t>1.1.25</t>
  </si>
  <si>
    <t>Réaliser les travaux de renforcement des capacités opérationnelles des modèles de prévisions macroéconomiques et de simulation d'impact</t>
  </si>
  <si>
    <t>Les modèles de prévisions macroéconomiques et de simulation d'impact sont mis à jour</t>
  </si>
  <si>
    <t>1.1.26</t>
  </si>
  <si>
    <t>Produire le rapport annuel sur l'économie du Burkina Faso</t>
  </si>
  <si>
    <t>Le rapport annuel sur l'économie du Burkina Faso est produit</t>
  </si>
  <si>
    <t>1.1.27</t>
  </si>
  <si>
    <t>Produire les notes de conjoncture économique</t>
  </si>
  <si>
    <t>Douze (12) notes mensuelles de conjoncture sont produites</t>
  </si>
  <si>
    <t>1.1.28</t>
  </si>
  <si>
    <t>Produire et diffuser les articles mensuels de presse</t>
  </si>
  <si>
    <t xml:space="preserve">Douze (12) articles mensuels de presse sont produits et diffusés </t>
  </si>
  <si>
    <t>1.1.29</t>
  </si>
  <si>
    <t>Mettre à jour et affiner la base de données de suivi de la conjoncture économique (BDSC)</t>
  </si>
  <si>
    <t>La Base de Données de Suivi de la Conjoncture Economique est  mise à jour et affinée</t>
  </si>
  <si>
    <t>1.1.30</t>
  </si>
  <si>
    <t>Tenir les sessions du Comité de suivi des indicateurs de l'économie et du développement</t>
  </si>
  <si>
    <t>Deux (02) sessions du Comité de Suivi des Indicateurs de l’Economie et du Développement sont tenues</t>
  </si>
  <si>
    <t>1.1.31</t>
  </si>
  <si>
    <t>Réaliser des études conjoncturelles</t>
  </si>
  <si>
    <t>Deux (2) rapports d'études conjoncturelles sont disponibles</t>
  </si>
  <si>
    <t>Résultat 4: Le suivi des questions de population est assuré</t>
  </si>
  <si>
    <t>1.1.32</t>
  </si>
  <si>
    <t>Commémorer la journée mondiale de la population</t>
  </si>
  <si>
    <t>Les décideurs et acteurs de développement sont interpelés sur les enjeux des questions de développement
Des services de santé de la reproduction sont offerts gratuitement aux populations dans certaines localités
Des populations sont sensibilisées sur les questions de population</t>
  </si>
  <si>
    <t>BE, UNFPA</t>
  </si>
  <si>
    <t>1.1.33</t>
  </si>
  <si>
    <t>Elaborer le rapport national sur  l'état de la population</t>
  </si>
  <si>
    <t>Le rapport national 2026 sur l'Etat de la population est disponible</t>
  </si>
  <si>
    <t>1.1.34</t>
  </si>
  <si>
    <t>Elaborer le rapport de suivi des engagements de la Conférence internationale sur la population et le développement (CIPD+25)</t>
  </si>
  <si>
    <t>Le rapport 2026 de suivi des engagements de la CIPD+25 est disponible</t>
  </si>
  <si>
    <t>BE, SWEED+</t>
  </si>
  <si>
    <t>1.1.35</t>
  </si>
  <si>
    <t>Elaborer le rapport de suivi du programme d'actions en matière de population (PAP)</t>
  </si>
  <si>
    <t>le rapport de suivi 2025 est disponible</t>
  </si>
  <si>
    <t>BM/SWEDD+</t>
  </si>
  <si>
    <t>1.1.36</t>
  </si>
  <si>
    <t>Elaborer le rapport de suivi de la feuille de route pour la capture du dividende démographique</t>
  </si>
  <si>
    <t>1.1.37</t>
  </si>
  <si>
    <t>Elaborer le rapport de suivi du plan d'action de la SNIDCH</t>
  </si>
  <si>
    <t>Résultat 5: La programmation et le suivi des  investissements publics sont assurés</t>
  </si>
  <si>
    <t>1.1.38</t>
  </si>
  <si>
    <t>Elaborer le Programme d'Investissement Public (PIP) annuel</t>
  </si>
  <si>
    <t>Le Programme d'Investissement Public (PIP) 2027 est disponible</t>
  </si>
  <si>
    <t>1.1.39</t>
  </si>
  <si>
    <t>Elaborer les bilans du PIP  au 31 décembre année précédente  et au 30 juin année courante</t>
  </si>
  <si>
    <t>Les bilans du PIP  au 31 décembre 2025 et au 30 juin 2026  sont élaborés</t>
  </si>
  <si>
    <t>1.1.40</t>
  </si>
  <si>
    <t>Actualiser la Banque intégrée des projets (BIP)</t>
  </si>
  <si>
    <t>La BIP est actualisée</t>
  </si>
  <si>
    <t>PM</t>
  </si>
  <si>
    <t>1.1.41</t>
  </si>
  <si>
    <t>Elaborer le répertoire annuel des projets et programmes</t>
  </si>
  <si>
    <t>Le répertoire annuel des projets et programmes est élaboré</t>
  </si>
  <si>
    <t>1.1.42</t>
  </si>
  <si>
    <t>Organiser la rencontre du Ministre de l'économie et des finances  avec les coordonnateurs des grands projets  et programmes de développement</t>
  </si>
  <si>
    <t>La rencontre de MEF avec les coordonnateurs des grands projets  et programmes de développement est tenue</t>
  </si>
  <si>
    <t>1.1.43</t>
  </si>
  <si>
    <t>Organiser les revues de portefeuilles des projets et programmes</t>
  </si>
  <si>
    <t>Trois (03) revues de portefeuilles des projets et programmes sont tenues</t>
  </si>
  <si>
    <t>1.1.44</t>
  </si>
  <si>
    <t>Elaborer les rapports semestriels  de suivi des projets et programmes</t>
  </si>
  <si>
    <t>Deux (02) rapports semestriels de suivi des projets et programmes sont élaborés</t>
  </si>
  <si>
    <t>1.1.45</t>
  </si>
  <si>
    <t>Suivre la mise en œuvre des recommandations de l'AG des projets et programmes de développement</t>
  </si>
  <si>
    <t>Le rapport de suivi des recommandations de l'AG</t>
  </si>
  <si>
    <t>1.1.46</t>
  </si>
  <si>
    <t>Tenir les sessions du Comité national de validation des documents et études de faisabilité de projet</t>
  </si>
  <si>
    <t>Quatre (04) sessions de validation sont tenues;
 Les PV ou rapports sont disponibles.</t>
  </si>
  <si>
    <t>1.1.47</t>
  </si>
  <si>
    <t xml:space="preserve">Produire un rapport d’analyse des risques des grands projets inscrits dans la loi des finances </t>
  </si>
  <si>
    <t>Le rapport d’analyse des risques des grands projets inscrits dans la loi des finances  est produit</t>
  </si>
  <si>
    <t>1.1.48</t>
  </si>
  <si>
    <t>Elaborer les rapports de suivi  des référentiels  internationaux de développement</t>
  </si>
  <si>
    <t xml:space="preserve">Le rapport national volontaire 2025 du Burkina Faso, le rapport PMA et le rapport régional (UEMOA) de suivi de la mise en œuvre des Objectifs de Développement Durable (ODD) sont disponibles </t>
  </si>
  <si>
    <t>1.1.49</t>
  </si>
  <si>
    <t>Créér et opérationaliser une imprimerie nationale</t>
  </si>
  <si>
    <t>Une imprimerie nationale est créée et opérationalisée</t>
  </si>
  <si>
    <t>Résultat 6: L'évaluation des politiques économiques et sociales est assurée</t>
  </si>
  <si>
    <t>1.1.50</t>
  </si>
  <si>
    <t>Elaborer le rapport annuel de performance 2025 de la Politique nationale de développement 2021-2025</t>
  </si>
  <si>
    <t>Le rapport annuel de performance 2025 de la PND 2021-2025 est disponible</t>
  </si>
  <si>
    <t>SEN/PND</t>
  </si>
  <si>
    <t>1.1.51</t>
  </si>
  <si>
    <t>Elaborer le rapport de performance à mi-parcours 2026 de la mise en oeuvre du Plan RELANCE 2026-2030</t>
  </si>
  <si>
    <t>Le rapport  à mi-parcours 2026 du Plan RELANCE est disponible</t>
  </si>
  <si>
    <t>1.1.52</t>
  </si>
  <si>
    <t>Suivre les revues annuelles et à mi-parcours des cadres régionaux de dialogue et des cadres sectoriels de dialogue</t>
  </si>
  <si>
    <t>54 Rapports de suivi des revues annuelles et à mi-parcours des cadres régionaux de dialogue et des cadres sectoriels de dialogue sont disponibles</t>
  </si>
  <si>
    <t>1.1.53</t>
  </si>
  <si>
    <t>Tenir la revue technique d’examen du rapport annuel de performance 2025 de la Politique nationale de développement 2021-2025</t>
  </si>
  <si>
    <t>Le rapport de la revue technique d’examen du rapport annuel de performance 2025 est disponible</t>
  </si>
  <si>
    <t>1.1.54</t>
  </si>
  <si>
    <t>Tenir la revue annuelle   d’examen du rapport annuel de performance 2025 de la Politique nationale de développement 2021-2025</t>
  </si>
  <si>
    <t>Le rapport de la revue annuelle d’examen du rapport annuel de performance 2025 de la PND 2021-2025 est disponible</t>
  </si>
  <si>
    <t>1.1.55</t>
  </si>
  <si>
    <t>Élaborer le tableau de bord de suivi des actions de la politique nationale de développement</t>
  </si>
  <si>
    <t>Deux (02) Tableaux de bord de suivi des actions de la politique nationale de développement sont disponibles</t>
  </si>
  <si>
    <t>1.1.56</t>
  </si>
  <si>
    <t>Relire le référentiel national de pondération des activités et des tâches</t>
  </si>
  <si>
    <t>Le référentiel national de pondérationd des activités et des tâches actualisé est disponible</t>
  </si>
  <si>
    <t>1.1.57</t>
  </si>
  <si>
    <t>Réaliser une étude sur la mise en place d'un fonds de stabilisation dans le cadre de l'AES</t>
  </si>
  <si>
    <t>Le rapport de l'étude est disponible</t>
  </si>
  <si>
    <t>Gestion de l’information économique, financière et sociale</t>
  </si>
  <si>
    <t>Résultat 1 : Les informations économiques, financières et sociales sont régulièrement produites et diffusées</t>
  </si>
  <si>
    <t>1.2.1</t>
  </si>
  <si>
    <t xml:space="preserve"> Réaliser l'enquête sur la satisfaction des utilisateurs de statistiques officielles (ESUSO) </t>
  </si>
  <si>
    <t xml:space="preserve"> Le rapport de l'enquête sur la satisfaction des utilisateurs des statistiques officielles est disponible </t>
  </si>
  <si>
    <t>1.2.2</t>
  </si>
  <si>
    <t>Produire l'IHPC</t>
  </si>
  <si>
    <t>12 notes mensuels de l'IHPC est produit et disponible
La note trimestrielle du 1er et 2eme trimestre 2026 sont disponibles</t>
  </si>
  <si>
    <t>BE/PHASAO</t>
  </si>
  <si>
    <t>1.2.3</t>
  </si>
  <si>
    <t>Collecter les données pour l’élaboration de l’indice de la production industrielle (IPI) et de l’indice des prix de la production industrielle (IPPI)</t>
  </si>
  <si>
    <t>Les données sont collectées pour le calcul de l’IPI et de l’IPPI pour les quatre trimestres de 2026</t>
  </si>
  <si>
    <t>1.2.4</t>
  </si>
  <si>
    <t>Collecter les données pour l’élaboration de l’indice du chiffre d’affaires (ICA)</t>
  </si>
  <si>
    <t>Les données sont collectées pour le calcul de l’indice du chiffre d’affaires pour les quatre trimestres de 2026</t>
  </si>
  <si>
    <t>1.2.5</t>
  </si>
  <si>
    <t>Réaliser les travaux sur les sources de données des comptes de 2024</t>
  </si>
  <si>
    <t xml:space="preserve">Les données nécessaires pour les comptes de l’année 2024 sont collectées et traitées </t>
  </si>
  <si>
    <t>1.2.6</t>
  </si>
  <si>
    <t>Collecter les données des comptes nationaux trimestrielles</t>
  </si>
  <si>
    <t>Les données des comptes nationaux des quatre trimestres sont collectées</t>
  </si>
  <si>
    <t>1.2.7</t>
  </si>
  <si>
    <t>Collecter les données pour le basculement des CNT sur la nouvelle série</t>
  </si>
  <si>
    <t>Les données nécessaires aux basculements des CNT sur la nouvelle série sont collectées</t>
  </si>
  <si>
    <t>1.2.8</t>
  </si>
  <si>
    <t>Réaliser l'enquête trimestrielle de conjoncture</t>
  </si>
  <si>
    <t>Les notes rapides des soldes d'opinion des chefs d'entreprise sont disponibles</t>
  </si>
  <si>
    <t>1.2.9</t>
  </si>
  <si>
    <t>Élaborer les bulletins trimestriels de conjoncture</t>
  </si>
  <si>
    <t>Les bulletins trimestriels de conjoncture sont disponibles</t>
  </si>
  <si>
    <t>1.2.10</t>
  </si>
  <si>
    <t>Elaborer les notes trimestrielles de prévision de l’inflation</t>
  </si>
  <si>
    <t>Les notes trimestrielles de prévision de l'inflation sont disponibles</t>
  </si>
  <si>
    <t>1.2.11</t>
  </si>
  <si>
    <t>Élaborer les tableaux de bord trimestriels de l’économie (TBE)</t>
  </si>
  <si>
    <t>Les tableaux de bord trimestriels de l’économie (TBE) sont disponibles</t>
  </si>
  <si>
    <t>1.2.12</t>
  </si>
  <si>
    <t>Mettre à jour le Répertoire Statistique des Entreprises (RSE)</t>
  </si>
  <si>
    <t>Le répertoire statistique des entreprises est mis à jour</t>
  </si>
  <si>
    <t>PHASAO</t>
  </si>
  <si>
    <t>1.2.13</t>
  </si>
  <si>
    <t xml:space="preserve">Réaliser les travaux de retropolation </t>
  </si>
  <si>
    <t xml:space="preserve">La retropolation des ERE est faite sur la période de 2021 à 2015
La retropolation des comtes de branches est faite sur la période de 2021 à 2016  
La retropolation du TRE est faite sur la période de 2021 à 2017  
Les sources de données de 2024 traitées et disponibles pour la comptabilisation
Les Compte Nationaux Trimestriels sont alignés à la nouvelle base  </t>
  </si>
  <si>
    <t>1.2.14</t>
  </si>
  <si>
    <t>Réaliser l'enquête nationale sur le secteur de l'orpaillage</t>
  </si>
  <si>
    <t xml:space="preserve">L'enquête est réalisée et les données sont exploitées  </t>
  </si>
  <si>
    <t>1.2.15</t>
  </si>
  <si>
    <t xml:space="preserve"> Finaliser les comptes de l'année 2023 selon la nouvelle base</t>
  </si>
  <si>
    <t>Les comptes de l'année 2023 selon la nouvelle base sont disponibles</t>
  </si>
  <si>
    <t>1.2.16</t>
  </si>
  <si>
    <t>Elaborer de la première année courante de la nouvelle année de base des comptes nationaux conformément au SCN 2008</t>
  </si>
  <si>
    <t>La collecte des données sur la répartition des impôts et taxes nets pour l’élaboration de la première année courante des comptes nationaux base 2022 est réalisée</t>
  </si>
  <si>
    <t>1.2.17</t>
  </si>
  <si>
    <t>Produire l'ICC</t>
  </si>
  <si>
    <t xml:space="preserve">Les indices mensuels du 1er et 2eme trimestre de l'année 2026 sont produits 
Les données pour le calcul des indices du coût de la construction du premier semestre de l'année 2026 sont disponibles  </t>
  </si>
  <si>
    <t>1.2.18</t>
  </si>
  <si>
    <t>Poursuivre la réalisation de l'EHCVM 3</t>
  </si>
  <si>
    <t>Les données du dénombrement vague 2 sont collectées et les rapports sont disponibles
Les données de l'enquête ménage et communautaire vague 2 sont collectées, apurées et traitées
Le rapport général de l'EHCVM est disponible
Les rapports thématiques de l'EHCVM 3 sont disponibles</t>
  </si>
  <si>
    <t>1.2.19</t>
  </si>
  <si>
    <t>Poursuivre la réalisation de l'enquête EHCVM prix</t>
  </si>
  <si>
    <t>Les données de l'enquête prix sont collectées et traitées
La base de données de l'enquête prix est disponible</t>
  </si>
  <si>
    <t>1.2.20</t>
  </si>
  <si>
    <t xml:space="preserve">Traiter et analyser les données de l'Enquête nationale semestrielle sur l'emploi au deuxième semestre de l'année 2025 (ENES3) et élaborer le bulletin semestriel sur l'emploi </t>
  </si>
  <si>
    <t xml:space="preserve">Les données de l'ENES3 sont traitées et analysées, le bulletin semestriel sur l'emploi au deuxième semestre de 2025 (ENES3) est élaboré </t>
  </si>
  <si>
    <t>1.2.21</t>
  </si>
  <si>
    <t xml:space="preserve">Réaliser l'Enquête nationale semestrielle sur l'emploi au premier semestre de l'année 2026 (ENES4) et élaborer le bulletin semestriel sur l'emploi </t>
  </si>
  <si>
    <t xml:space="preserve">Les données de l'ENES4 sont collectées et le bulletin semestriel au premier semestre de 2026 est élaboré </t>
  </si>
  <si>
    <t>1.2.22</t>
  </si>
  <si>
    <t>Elaborer un rapport sur les caractéristiques sociodémographiques des personnes décédées enregistrées dans les centres d'état civil de la région du Centre de 2021-2025</t>
  </si>
  <si>
    <t>Le rapport sur les caractéristiques sociodémographiques des personnes décédées enregistrées dans les centres d'état civil de la région du Centre de 2021-2025 est disponible</t>
  </si>
  <si>
    <t>1.2.23</t>
  </si>
  <si>
    <t>Poursuivre la réalisation de l'enquête MICS</t>
  </si>
  <si>
    <t>Le rapport bilan de la cartographie est disponible
Les projets de Qfield des ménages sélectionnés sont disponibles
Le personnel de terrain de la phase principale de la MICS-BFA 2026 est recruté et formé
Les activités de sensibilisation sur la MICS sont réalisées 
 Les travaux de collecte des données de la phase principale sont réalisés</t>
  </si>
  <si>
    <t>1.2.24</t>
  </si>
  <si>
    <t>Elaborer le document de plaidoyer du 6e RGPH</t>
  </si>
  <si>
    <t>Le document de plaidoyer du 6e RGPH est disponible</t>
  </si>
  <si>
    <t>1.2.25</t>
  </si>
  <si>
    <t>Réaliser la table ronde des bailleurs de fonds</t>
  </si>
  <si>
    <t>Le rapport de la table ronde des bailleurs de fonds est disponible</t>
  </si>
  <si>
    <t>1.2.26</t>
  </si>
  <si>
    <t>Elaborer le tableau de bord de la gouvernance (TBG)</t>
  </si>
  <si>
    <t>Le tableau de bord de la gouvernance est élaboré</t>
  </si>
  <si>
    <t>1.2.27</t>
  </si>
  <si>
    <t xml:space="preserve">Élaborer les annuaires statistiques des régions du Guiriko, du Nando, du Bankui, du Sourou, du Djôrô, et des Tannounyan </t>
  </si>
  <si>
    <t>Les annuaires statistiques 2025 des régions du Guiriko, du Nando, du Bankui, du Sourou, du Djôrô, et des Tannounyan sont élaborées.</t>
  </si>
  <si>
    <t>1.2.28</t>
  </si>
  <si>
    <t>Elaborer les annuaires statistiques 2025 des régions du Goulmou, de la Sirba et de la Tapoa, du Nazinon, du Nakambé et du Kadiogo</t>
  </si>
  <si>
    <t>Les annuaires statistiques 2025 des régions du Goulmou, de la Sirba et de la Tapoa, du Nazinon, du Nakambé et du Kadiogo sont élaborés.</t>
  </si>
  <si>
    <t>1.2.29</t>
  </si>
  <si>
    <t>Elaborer les annuaires statistiques 2025 des régions du Liptako,du Soum, Yaadga, Kuilsé et Oubri</t>
  </si>
  <si>
    <t>Les annuaires statistiques 2025 des régions du Liptako,du Soum, Yaadga, Kuilsé et Oubri sont disponibles</t>
  </si>
  <si>
    <t>1.2.30</t>
  </si>
  <si>
    <t>Traiter et saisir les archives des bordereaux nominatifs des travailleurs salariés BNTS) de la de la CNSS (convention de Bobo Dioulasso)</t>
  </si>
  <si>
    <t>Les rapports trimestriels de suivi sont disponibles. La base de données est disponible</t>
  </si>
  <si>
    <t>CNSS</t>
  </si>
  <si>
    <t>1.2.31</t>
  </si>
  <si>
    <t>Traiter et numériser les déclarations statistiques et fiscales et des petites entreprises des années 2018 à 2020 et des rapports annuels des bilans des entreprises modernes restants non encore traités de 2018 à 2020</t>
  </si>
  <si>
    <t>Les DSF des petites entreprises de 2018 à 2020 sont traitées et numérisées et la base des fichiers numérisées sont sécurisées dans le serveur de l'INSD</t>
  </si>
  <si>
    <t>1.2.32</t>
  </si>
  <si>
    <t>Traiter et numériser les archives produites ou reçues au cours des années 2025 et 2026 par le PHASAO</t>
  </si>
  <si>
    <t>Les archives produites ou reçues au cours des années 2025 et 2026 par le PHASAO sont traités et numérisés</t>
  </si>
  <si>
    <t>1.2.33</t>
  </si>
  <si>
    <t>Organiser une session de diffusion des données sur les portails de données ouvertes du Burkina Faso (ODP1.0 et de ODP2.0)</t>
  </si>
  <si>
    <t>Les plateformes ODP1.0 et ODP2.0 sont mises à jour ;
Les données de l’application mobile sont mises à jour ;
Un tableau de bord synthétique des indicateurs clefs sur l’ODP1.0 et l’ODP2.0 est produit.</t>
  </si>
  <si>
    <t>1.2.34</t>
  </si>
  <si>
    <t>Elaborer la politique de diffusion et la stratégie de communication de l’INSD</t>
  </si>
  <si>
    <t>Un consultant est recruté pour l'évaluation de la mise en œuvre des 2 référentiels et l'élaboration de la politique de diffusion de l'INSD et de la stratégie de communication de l'INSD</t>
  </si>
  <si>
    <t>1.2.35</t>
  </si>
  <si>
    <t xml:space="preserve"> Elaborer le Memento statistique du Burkina Faso </t>
  </si>
  <si>
    <t xml:space="preserve"> Une note synthétique des indicateurs clés de la vie économique et sociale disponible </t>
  </si>
  <si>
    <t>1.2.36</t>
  </si>
  <si>
    <t>Elaborer une stratégie de mobilisation des ressources financières pour assurer l'autofinancement de l'INSD</t>
  </si>
  <si>
    <t xml:space="preserve"> La stratégie de mobilisation des ressources financières est élaborée et à fait l'objet de validation par le comité de pilotage </t>
  </si>
  <si>
    <t>1.2.37</t>
  </si>
  <si>
    <t xml:space="preserve">Assurer l’organisation régulière des sessions du Comité technique de la statistique (CTS) </t>
  </si>
  <si>
    <t>Les 2 sessions du Comité technique de la statistique (CTS) sont tenues annuellement</t>
  </si>
  <si>
    <t>1.2.38</t>
  </si>
  <si>
    <t>Assurer l’organisation régulière des sessions ordinaires et extraordinaires du Conseil national de la statistique (CNS)</t>
  </si>
  <si>
    <t>Une session ordinaire et des extraordinaires du Conseil national de la statistique (CNS) sont tenues annuellement</t>
  </si>
  <si>
    <t>1.2.39</t>
  </si>
  <si>
    <t xml:space="preserve">Renforcer les capacités des acteurs du SSN en big data : machine Learning </t>
  </si>
  <si>
    <t>30 cadres du SSN sont formés en data science : machin Learning</t>
  </si>
  <si>
    <t>1.2.40</t>
  </si>
  <si>
    <t xml:space="preserve">Formation en IA et Data science au profit des cadres de l'INSD </t>
  </si>
  <si>
    <t>Les capacités de acteurs de l'INSD en IA</t>
  </si>
  <si>
    <t>1.2.41</t>
  </si>
  <si>
    <t>Élaborer le rapport statistique national et le programme statistique national</t>
  </si>
  <si>
    <t>Le rapport statistique national et le programme statistique national sont disponibles</t>
  </si>
  <si>
    <t>1.2.42</t>
  </si>
  <si>
    <t>Élaborer et diffuser le Rapport sur la Coopération pour le Développement (RCD)</t>
  </si>
  <si>
    <t>Le Rapport sur la Coopération pour le Développement (RCD) est élaboré et édité</t>
  </si>
  <si>
    <t xml:space="preserve">BE                              </t>
  </si>
  <si>
    <t>1.2.43</t>
  </si>
  <si>
    <t>Élaborer un rapport annuel sur l'état de mise en œuvre des stratégies et programmes de coopération avec les partenaires bilatéraux et multilatéraux</t>
  </si>
  <si>
    <t>Les rapports annuels sur l'état de mise en œuvre des stratégies et programmes de coopération avec les partenaires bilatéraux est élaboré</t>
  </si>
  <si>
    <t>1.2.44</t>
  </si>
  <si>
    <t>Suivre, capitaliser et évaluer la coopération financière décentralisée</t>
  </si>
  <si>
    <t xml:space="preserve">Le rapport annuel 2025 d'évaluation de la coopération financière décentralisée </t>
  </si>
  <si>
    <t>BE, PAGA</t>
  </si>
  <si>
    <t>1.2.45</t>
  </si>
  <si>
    <t>Suivre la coopération avec la Banque mondiale et BAD</t>
  </si>
  <si>
    <t>Le rapport annuel 2024 de suivi de la coopération avec la Banque mondiale et BAD</t>
  </si>
  <si>
    <t>1.2.46</t>
  </si>
  <si>
    <t>Élaborer le rapport de suivi de la mise en vigueur et du respect des engagements juridiques pris par l'État dans les accords de financement accords de financement</t>
  </si>
  <si>
    <t>L’élaboration du rapport de suivi de la mise en vigueur et du respect des engagements juridiques pris par l'état dans les accords de financement est disponible</t>
  </si>
  <si>
    <t>1.2.47</t>
  </si>
  <si>
    <t>Élaborer et suivre les tableaux de bord des conclusions et recommandations issues des consultations /négociations /mission de supervision</t>
  </si>
  <si>
    <t>Les tableaux de bord des recommandations sont élaborés et suivis</t>
  </si>
  <si>
    <t>1.2.48</t>
  </si>
  <si>
    <t>Elargir le champ du TOFE</t>
  </si>
  <si>
    <t xml:space="preserve"> -Le TOF-CT est produit ; 
 -Le TOF-EPE est produit ; 
 -Le TOF-OPS est produit ;
 -Le TOFE consolidé est produit;
-Le TOF des sociétés d'Etat est produit;
-Le TOF des unités extrabudgétaires des CT est produit</t>
  </si>
  <si>
    <t>1.2.49</t>
  </si>
  <si>
    <t>Produire le TOFE selon la présentation du MSFP 2001/2014  (TOFE UEMOA-2009)</t>
  </si>
  <si>
    <t xml:space="preserve">Douze (12) TOFE sont produits selon  la présentation du MSFP 2001/2014  </t>
  </si>
  <si>
    <t>1.2.50</t>
  </si>
  <si>
    <t>Produire les tableaux sur la situation des flux de trésorerie (Tableau II) du CAM-UEMOA, la situation des actifs financiers et des passifs (Tableau III) du CAM-UEMOA ainsi que la situation de la dette (Tableau IV) du CAM-UEMOA</t>
  </si>
  <si>
    <t>Les tableaux trimestriels sont disponibles</t>
  </si>
  <si>
    <t>1.2.51</t>
  </si>
  <si>
    <t>Produire le Tableau des opérations financières du Trésor (TOFT).</t>
  </si>
  <si>
    <t>Le TOFT est produit</t>
  </si>
  <si>
    <t>1.2.52</t>
  </si>
  <si>
    <t>Assurer le fonctionnement des activités du comité d'élaboration et de validation des statistiques de finances publiques (SFP)</t>
  </si>
  <si>
    <t xml:space="preserve"> -Les rapports d'analyses des opérations financières sont produits;
 -Les sessions du comité-SFP sont tenues;
 -Les autres activités du comité sur les SFP sont tenues</t>
  </si>
  <si>
    <t>BEt/COMITE-SFP</t>
  </si>
  <si>
    <t>1.2.53</t>
  </si>
  <si>
    <t>Produire le rapport d'analyse sur les actifs financiers de l'Etat et le rapport agrégé périodique sur les passifs éventuels (explicite et implicite) y compris les contrats PPP</t>
  </si>
  <si>
    <t>Le rapport d'analyse sur les actifs financiers de l'Etat est disponible</t>
  </si>
  <si>
    <t>Budget FET</t>
  </si>
  <si>
    <t>1.2.54</t>
  </si>
  <si>
    <t>Produire le rapport sur les opérations financières des collectivités territoriales pour une période de cinq (05) ans</t>
  </si>
  <si>
    <t>Le rapport sur les opérations financières des CT est produit et diffusé</t>
  </si>
  <si>
    <t>BE/COMITE-SFP</t>
  </si>
  <si>
    <t>1.2.55</t>
  </si>
  <si>
    <t>Produire et diffuser l'annuaire statistique et  le tableau de bord  des collectivités territoriales</t>
  </si>
  <si>
    <t xml:space="preserve"> L'annuaire statistique et  le tableau de bord  des collectivités territoriales sont produit et diffusés</t>
  </si>
  <si>
    <t xml:space="preserve">Aménagement et développement durable du territoire </t>
  </si>
  <si>
    <t>Résultat 1 : L’aménagement et le développement durable du territoire sont promus</t>
  </si>
  <si>
    <t>1.3.1</t>
  </si>
  <si>
    <t xml:space="preserve">Gérer l'Observatoire national de l'aménagement et le développement durable du territoire (ONADDT) </t>
  </si>
  <si>
    <t xml:space="preserve">1) Les données de l'Observatoire sont collectées (indicateurs du Modèle d'analyse régionale sur Windows (MARW)) .                                                       </t>
  </si>
  <si>
    <t>1.3.2</t>
  </si>
  <si>
    <t>Suivre les dynamiques territoriales</t>
  </si>
  <si>
    <t>Un rapport  sur les dynamiques des infrastructures socio-économiques 2026 est élaboré.</t>
  </si>
  <si>
    <t>BE, PTF</t>
  </si>
  <si>
    <t>1.3.3</t>
  </si>
  <si>
    <t>Réaliser la réforme de l'Observatoire national de l'économie territoriale (ONET) en Observatoire national de l'aménagement et le développement durable du territoire (ONADDT)</t>
  </si>
  <si>
    <t xml:space="preserve">1) Le dispositif institutionnel et juridique de l'ONADDT est finalisé ;                                                     2) Un nouveau projet de plateforme numérique de l'ONADDT est proposé ;                                                                 </t>
  </si>
  <si>
    <t>1.3.4</t>
  </si>
  <si>
    <t>Promouvoir les outils d'analyse géospatiaux dans l’élaboration et la mise en œuvre des instruments d'aménagement et de développement durable du territoire national et sous-régional </t>
  </si>
  <si>
    <t>(1) Les structures de la DGDT sont appuyées dans la réalisation de leurs productions cartographiques ;                                                            2)  Une session thématique de renforcement des capacités des cadres de la DGOT en SIG et gestion de plateforme WebSIG en relation avec l'intelligence artificielle (IA) est réalisée  (Matrice des fonctions; Power BI avancé, etc.)</t>
  </si>
  <si>
    <t>1.3.5</t>
  </si>
  <si>
    <t>Animer l'Observatoire régional d'analyse et de suivi du territoire communautaire (ORASTEC) de l'UEMOA</t>
  </si>
  <si>
    <t xml:space="preserve">1)  Les conclusions de la session de l'année 2026 régionale de l'ORASTEC sont capitalisées et partagées au niveau national ; 
2)  La session de l'Antenne nationale de l'ORASTEC  est tenue ;
3) La collecte des données de l'ORASTEC au niveau national est suivie et capitalisée
</t>
  </si>
  <si>
    <t>Budget UEMOA</t>
  </si>
  <si>
    <t>1.3.6</t>
  </si>
  <si>
    <t>Renforcer les capacités opérationnelles des organes et structures d'aménagement du territoire aux différents échelons (national, régional et communal)</t>
  </si>
  <si>
    <t>Les capacités des membres d'une Commission d'aménagement et de développement durable du territoire  sont renforcées.</t>
  </si>
  <si>
    <t>1.3.7</t>
  </si>
  <si>
    <t>Tenir les sessions de la Commission nationale d'aménagement et de développement durable du territoire (CNADDT)</t>
  </si>
  <si>
    <t>Une (01) session ordinaire de la Commission nationale d'aménagement et de développement durable du territoire (CNADDT) est tenue</t>
  </si>
  <si>
    <t>BE/Budget des CT/PTF</t>
  </si>
  <si>
    <t>1.3.8</t>
  </si>
  <si>
    <t>Assurer l'instruction des dossiers de Changement de destination de terrains (CDT) et de Changement de statut de réserves administratives (CSRA)</t>
  </si>
  <si>
    <t xml:space="preserve">1) Quatre (04) sessions du Comité technique interministériel de validation des dossiers de Changement de destination de terrain (CDT) et de Changement de statut de réserves administratives (CSRA) et des sessions extraordinaires sont tenues ;
2) Le rapport annuel 2025 de l'instruction et de traitement des dossiers de Changement de destination de terrain (CDT) et de Changement de statut de réserves administratives (CSRA) est élaboré. </t>
  </si>
  <si>
    <t>1.3.9</t>
  </si>
  <si>
    <t>Appuyer les collectivités territoriales pour l'élaboration et le suivi de leurs schémas d'aménagement et de développement durable du territoire</t>
  </si>
  <si>
    <t xml:space="preserve">
1) Les collectivités territoriales sollicitant l’appui de la DGDT sont accompagnées pour l’élaboration et le suivi de leurs schémas d'aménagement et de développement durable du territoire
2) Les séances de travail  sur les processus des SRADDT sont tenus avec les régions de la Boucle du Mouhoun (Bankui et Sourou), des Hauts Bassins (Guiriko), du Centre -Sud (Nazinon), de l’Est (Goulmou, Sirba et Tapoa), du Centre (Kadiogo) et du Sahel (Liptako et Soum) ;
3) Le rapport annuel 2025 de suivi de l'élaboration des instruments d’aménagement et de développement durable du territoire est produit.
</t>
  </si>
  <si>
    <t>1.3.10</t>
  </si>
  <si>
    <t>Mettre en œuvre le plan d'actions pour l'application de la loi portant Réorganisation agraire et foncière (RAF) au Burkina Faso</t>
  </si>
  <si>
    <t>1) lerapport diagnostic de la loi 024-2018/AN du 28 mai 2018 portant Loi d'orientation relative à l'aménagement et le développement durable du territoire est élaboré ;
2) des activités d’information et de sensibilisation (participation à des émissions, animation de réseaux sociaux et de plates-formes digitales, …) sur la loi portant RAF sont mis en œuvre.</t>
  </si>
  <si>
    <t>BE/PTF</t>
  </si>
  <si>
    <t>1.3.11</t>
  </si>
  <si>
    <t>Animer le dispositif de pilotage, de coordination et de suivi de la Stratégie nationale de résilience et de stabilisation des territoires</t>
  </si>
  <si>
    <t xml:space="preserve">1) Les projets de textes des organes de pilotage et de suivi de la stratégie sont disponibles ; 
2) Une session du comité d'orientation stratégique (COS) s'est tenue ; 
3) Deux (02) Cadres régionaux de dialogue (CRD) sur la stratégie sont tenus.                                                                                          </t>
  </si>
  <si>
    <t>1.3.12</t>
  </si>
  <si>
    <t>Animer les dispositifs de pilotage, de coordination et de suivi des projets de résilience et de stabilisation des territoires</t>
  </si>
  <si>
    <t>1) Les documents de travail de la session du Copil des projets PBF sont disponibles ;                                           2) Une (01) session du Comité technique de suivi des projets PBF est organisée ;                                         3) Une (01) mission de suivi des projets PBF est organisée.</t>
  </si>
  <si>
    <t>BE, PBF, PNUD</t>
  </si>
  <si>
    <t>1.3.13</t>
  </si>
  <si>
    <t>Appuyer le développement de l'expertise sur la résilience et la stabilisation des territoires</t>
  </si>
  <si>
    <t xml:space="preserve">1)Le rapport annuel 2025 sur la résilience au Burkina Faso est élaboré ;                                     2) un rapport de vulgarisation de la stratégie nationale de résilience et de stabilisation des territoires est disponible </t>
  </si>
  <si>
    <t>BE, PBF</t>
  </si>
  <si>
    <t>Promotion des pôles de croissance et de compétitivité</t>
  </si>
  <si>
    <t>Résultat : Les pôles de croissance et de compétitivité sont promus</t>
  </si>
  <si>
    <t>1.4.1</t>
  </si>
  <si>
    <t>Animer  le comité national de pilotage des pôles de croissance (CNPPC)</t>
  </si>
  <si>
    <t>1) Les projets de textes du nouveau dispositif institutionnel de pilotage des pôles de croissance  (décret CNPPC) sont élaborés ;
2) Les documents techniques de travail de la session 2026 du CNPPC sont disponibles.</t>
  </si>
  <si>
    <t>1.4.2</t>
  </si>
  <si>
    <t>Animer les groupes de travail interministériel (GTI)</t>
  </si>
  <si>
    <t>Le projet d'arrêté interministériel des Comités consultatifs thématiques (CCT) est  élaboré</t>
  </si>
  <si>
    <t>1.4.3</t>
  </si>
  <si>
    <t>Appuyer le développement de l'expertise sur les pôles de croissance et le suivi de leur exécution</t>
  </si>
  <si>
    <t>Une (01) session de renforcement de capacités des acteurs de promotion des pôles de croissance  est organisée</t>
  </si>
  <si>
    <t>1.4.4</t>
  </si>
  <si>
    <t>Préparer les nouveaux pôles de croissance</t>
  </si>
  <si>
    <t xml:space="preserve">1) Le suivi de la préparation du Pôle de croissance de Samendéni est assuré  ;                                                     2) Le document de cadrage pour la préparation de la Grappe Faso Danfani est élaboré  ;                                                                     3) Un document de proposition pour la relance du Pôle de croissance du Sahel et du Pôle de croissance de l'Est est élaboré.                 </t>
  </si>
  <si>
    <t>Gestion de la coopération économique,  financière et des réformes communautaires</t>
  </si>
  <si>
    <t>Résultat 1: La surveillance multilatérale est assurée</t>
  </si>
  <si>
    <t>1.5.1</t>
  </si>
  <si>
    <t>Mettre à jour les  bases de données de la surveillance multilatérale de l’UEMOA (BDSM)</t>
  </si>
  <si>
    <t xml:space="preserve"> -Les bases de données de la surveillance multilatérale sont mises à jour ;
 -Quatre (04) rapports BDSM sont produits.</t>
  </si>
  <si>
    <t>UEMOA</t>
  </si>
  <si>
    <t>1.5.2</t>
  </si>
  <si>
    <t xml:space="preserve">Elaborer et transmettre les rapports trimestriels  sur la situation économique et financière du Burkina Faso (format UEMOA ) à la Commission de l’UEMOA </t>
  </si>
  <si>
    <t>Quatre (04)rapports formats UEMOA</t>
  </si>
  <si>
    <t>1.5.3</t>
  </si>
  <si>
    <t xml:space="preserve">Elaborer et transmettre dans les délais communautaires le rapport sur les perspectives économiques et financières du Burkina Faso format UEMOA </t>
  </si>
  <si>
    <t>Un rapport format UEMOA</t>
  </si>
  <si>
    <t>A rechercher</t>
  </si>
  <si>
    <t>Résultat 2: Le partenariat avec la communauté économique et financière internationale est renforcé</t>
  </si>
  <si>
    <t>1.5.4</t>
  </si>
  <si>
    <t>Organiser et tenir le cadre de concertation État-ONG/AD et Fondations</t>
  </si>
  <si>
    <t>Appuyer la tenue des sessions des Journées Régionales de Concertation (JRC)</t>
  </si>
  <si>
    <t>BE et PTF</t>
  </si>
  <si>
    <t>1.5.5</t>
  </si>
  <si>
    <t>Organiser et tenir les suivi-contrôles terrain des réalisations des ONG/AD et Fondations (PTA DGCOOP)</t>
  </si>
  <si>
    <t>Des sorties de suivi-contrôle terrain des réalisations des ONG/AD et Fondations sont organisés et effectuées</t>
  </si>
  <si>
    <t>BE et PAGA</t>
  </si>
  <si>
    <t>1.5.6</t>
  </si>
  <si>
    <t>Relire les documents de partenariat ETAT/ONG/ADF (PTA DGCOOP)</t>
  </si>
  <si>
    <t>Les documents de partenariat État/ONG-ADF sont relus conformément au décret d'application de la loi 011</t>
  </si>
  <si>
    <t>1.5.7</t>
  </si>
  <si>
    <t>Organiser les rencontres de préparation des programmes avec les PTF</t>
  </si>
  <si>
    <t>Les rencontres de préparation des programmes avec les PTF sont préparés</t>
  </si>
  <si>
    <t>1.5.8</t>
  </si>
  <si>
    <t>Organiser des visites de travail et de plaidoyer auprès des PTF</t>
  </si>
  <si>
    <t>Les visites de travail et de plaidoyer auprès des PTF sont organisées</t>
  </si>
  <si>
    <t>1.5.9</t>
  </si>
  <si>
    <t>Organiser un dialogue permanent avec les services concernés par le partenariat État-ONG/ADF</t>
  </si>
  <si>
    <t>Le cadre de concertation est animé</t>
  </si>
  <si>
    <t>1.5.10</t>
  </si>
  <si>
    <t>Élaborer le référentiel d'intervention des ONG/ADF au Burkina Faso</t>
  </si>
  <si>
    <t>Le référentiel d'intervention des ONG/ADF est élaboré, validé et vulgarisé</t>
  </si>
  <si>
    <t>1.5.11</t>
  </si>
  <si>
    <t>Négocier les conventions /accords de financement Multilatéraux et Bilatéraux</t>
  </si>
  <si>
    <t>De nouvelles conventions de financement sont négociées</t>
  </si>
  <si>
    <t>BE/PPD/PTF</t>
  </si>
  <si>
    <t>1.5.12</t>
  </si>
  <si>
    <t>Préparer les signatures des conventions de financement Multilatéraux et Bilatéraux</t>
  </si>
  <si>
    <t>Des conventions de financement d'une valeur de 550 milliards sont signées</t>
  </si>
  <si>
    <t>1.5.13</t>
  </si>
  <si>
    <t>Organiser et participer aux négociation/ revues des stratégies de coopérations Bilatérales et multilatérales</t>
  </si>
  <si>
    <t>Des négociation/ revues des stratégies de coopérations Bilatérale et multilatérale sont organisées</t>
  </si>
  <si>
    <t>1.5.14</t>
  </si>
  <si>
    <t>Organiser les rencontres/cadres de concertation avec les différents acteurs pour la bonne mise en œuvre des projets et programmes avec les partenaires Bilatéraux</t>
  </si>
  <si>
    <t>Les rencontres/cadres de concertation avec les différents acteurs pour la bonne mise en œuvre des projets et programmes avec les partenaires bilatéraux et multilatéraux sont organisées</t>
  </si>
  <si>
    <t>1.5.15</t>
  </si>
  <si>
    <t>Tenir les revues de portefeuille avec les partenaires bilatéraux et multilatéraux</t>
  </si>
  <si>
    <t>Les revues de portefeuille avec les partenaires bilatéraux et multilatéraux sont tenues</t>
  </si>
  <si>
    <t>1.5.16</t>
  </si>
  <si>
    <t>Renforcer la mobilisation des ressources extérieures à travers des échanges, des missions de dynamisation et de prospection</t>
  </si>
  <si>
    <t>La mobilisation des ressources extérieures à travers des échanges, des missions de dynamisation et de prospection est renforcée</t>
  </si>
  <si>
    <t>1.5.17</t>
  </si>
  <si>
    <t>Assurer le Conseil juridique</t>
  </si>
  <si>
    <t>Le conseil juridique est assuré et les avis juridiques sont émis</t>
  </si>
  <si>
    <t>1.5.18</t>
  </si>
  <si>
    <t>Assurer l'assistance juridique lors des négociations des accords de financement</t>
  </si>
  <si>
    <t xml:space="preserve">L’assistance juridique lors des négociations des accords de financement est assurée </t>
  </si>
  <si>
    <t>1.5.19</t>
  </si>
  <si>
    <t>Prendre part aux négociations des accords de coopération décentralisée</t>
  </si>
  <si>
    <t>Les observations de la DGCOOP sont faites sur les projets de convention de coopération décentralisée</t>
  </si>
  <si>
    <t>1.5.20</t>
  </si>
  <si>
    <t>Collecter les conventions de coopération décentralisée avec les établissements publics d’enseignements supérieurs et universitaires</t>
  </si>
  <si>
    <t>Le répertoire des conventions de coopération décentralisée est renseigné</t>
  </si>
  <si>
    <t>1.5.21</t>
  </si>
  <si>
    <t>Former les agents de la DGCOOP à l'utilisation de la base de données centrale de la DCFD</t>
  </si>
  <si>
    <t xml:space="preserve">Les agents de la DGCOOP sont formés </t>
  </si>
  <si>
    <t>PAGA</t>
  </si>
  <si>
    <t>1.5.22</t>
  </si>
  <si>
    <t>Assurer la ratification des accords de financement signés avec les PTF</t>
  </si>
  <si>
    <t xml:space="preserve">Les accords de financement signés avec les PTF ratifié </t>
  </si>
  <si>
    <t>1.5.23</t>
  </si>
  <si>
    <t>Organiser des ateliers régionaux de capitalisation des actions de la coopération décentralisée</t>
  </si>
  <si>
    <t>Des ateliers thématiques sont organisés dans le domaine de la mobilisation et de la gestion des financements extérieurs</t>
  </si>
  <si>
    <t>1.5.24</t>
  </si>
  <si>
    <t>Organiser et tenir les cérémonies de remises des conventions d'établissement aux ONG et Fondations</t>
  </si>
  <si>
    <t xml:space="preserve">Des cérémonies de remise de conventions d'établissement aux ONG/ADF sont organisées </t>
  </si>
  <si>
    <t>1.5.25</t>
  </si>
  <si>
    <t>Coordonner les missions des PTF dans la coopération au développement</t>
  </si>
  <si>
    <t>Les missions des PTF dans la coopération au développement sont coordonnées</t>
  </si>
  <si>
    <t>1.5.26</t>
  </si>
  <si>
    <t>Réaliser une cartographie des interventions des PTF au Burkina Faso</t>
  </si>
  <si>
    <t>Le rapport sur la cartographie des interventions des PTF au Burkina Faso est disponible</t>
  </si>
  <si>
    <t>1.5.27</t>
  </si>
  <si>
    <t>Organiser des ateliers thématiques concernant les ONG</t>
  </si>
  <si>
    <t>Les ateliers thématiques concernant les ONG sont organisés</t>
  </si>
  <si>
    <t>1.5.28</t>
  </si>
  <si>
    <t>Participer davantage aux rencontres internationales sur la coopération au développement (suivi des indicateurs de Busan, IATI, TOSSD et autres)</t>
  </si>
  <si>
    <t>Les rapports de participation aux rencontres internationales sur la coopération au développement est effective</t>
  </si>
  <si>
    <t>1.5.29</t>
  </si>
  <si>
    <t>Développer un module de gestion des informations sur la coopération au développement</t>
  </si>
  <si>
    <t>Un module de gestion des informations sur la coopération au développement est développé</t>
  </si>
  <si>
    <t>UE (PAGA)</t>
  </si>
  <si>
    <t>1.5.30</t>
  </si>
  <si>
    <t>Conduire une mission terrain de collecte des données financières de la coopération décentralisée dans quatre régions</t>
  </si>
  <si>
    <t>Le rapport de mission de collecte</t>
  </si>
  <si>
    <t>1.5.31</t>
  </si>
  <si>
    <t>Tenir les sessions du comité d'examen et de validation des demandes de signature et de renouvellement des conventions d'établissement, des accords cadres et des agréments</t>
  </si>
  <si>
    <t>Les rapports des session tenues</t>
  </si>
  <si>
    <t>BE, PFTs</t>
  </si>
  <si>
    <t>1.5.32</t>
  </si>
  <si>
    <t xml:space="preserve">Organiser et tenir une revue de Programmes d'investissement </t>
  </si>
  <si>
    <t>Le rapport d'évaluation physique ou électronique des programmes d'investissement des ONG</t>
  </si>
  <si>
    <t>1.5.33</t>
  </si>
  <si>
    <t>Élaborer le rapport annuel sur la contribution des ONG/AD et fondations au développement du Burkina Faso</t>
  </si>
  <si>
    <t>Le rapport annuel sur la contribution des ONG/AD et Fondations au développement du Burkina Faso est élaboré et diffusé</t>
  </si>
  <si>
    <t>1.5.34</t>
  </si>
  <si>
    <t>Élaborer l’annuaire des ONG/AD et Fondations actives et son tableau de bord</t>
  </si>
  <si>
    <t>L’annuaire des ONG/AD et Fondations actives est élaboré ainsi que son tableau de bord</t>
  </si>
  <si>
    <t>1.5.35</t>
  </si>
  <si>
    <t>Former les utilisateurs sur le SISONG (PTA DGCOOP)</t>
  </si>
  <si>
    <t xml:space="preserve">Les utilisateurs du SISONG sont formés sur l'enregistrement de leurs données dans la plateforme </t>
  </si>
  <si>
    <t>1.5.36</t>
  </si>
  <si>
    <t>Assurer la maintenance du SISONG et développer d'autres modules complémentaires de la plateforme (PTA DGCOOP)</t>
  </si>
  <si>
    <t xml:space="preserve">Le rapport de maintenance et les modules complémentaires notamment le SYCEBNL développés  </t>
  </si>
  <si>
    <t>1.5.37</t>
  </si>
  <si>
    <t>Produire le rapport annuel sur les exonérations accordées aux ONG/AD et Fondations</t>
  </si>
  <si>
    <t>Le rapport annuel sur les exonérations accordées aux ONG/AD et Fondations est produit</t>
  </si>
  <si>
    <t>1.5.38</t>
  </si>
  <si>
    <t>Élaborer le rapport annuel 2025 de la mise en œuvre de la Stratégie nationale de coopération au développement (SNCD)</t>
  </si>
  <si>
    <t xml:space="preserve">Le rapport annuel 2025 de la mise en œuvre de la SNCD </t>
  </si>
  <si>
    <t>1.5.39</t>
  </si>
  <si>
    <t>Élaborer une nouvelle stratégie nationale de coopération au développement (SNCD) 2026-2030</t>
  </si>
  <si>
    <t>Le document de stratégie nationale de coopération au développement (SNCD) 2026-2030 ainsi que son PAO est élaboré</t>
  </si>
  <si>
    <t>1.5.40</t>
  </si>
  <si>
    <t>Instruire les demandes d'autorisation de change</t>
  </si>
  <si>
    <t>Toutes les demandes d'autorisation de change sont traitées</t>
  </si>
  <si>
    <t>1.5.41</t>
  </si>
  <si>
    <t>Organiser le cadre de revue 2025 des réformes de l'UEMOA</t>
  </si>
  <si>
    <t>Le cadre de revue 2026 des réformes de l'UEMOA est organisé</t>
  </si>
  <si>
    <t>Appui financier UEMOA</t>
  </si>
  <si>
    <t>1.5.42</t>
  </si>
  <si>
    <t>Poursuivre la digitalisation de la banque de dépôt du trésor avec l'opérationnalisation des GAB et l'internet banking</t>
  </si>
  <si>
    <t>La digitalisation de la banque de dépôt du trésor avec l'opérationnalisation des GAB et l'internet banking est effective</t>
  </si>
  <si>
    <t>FET</t>
  </si>
  <si>
    <t>Promotion de l'inclusion financière</t>
  </si>
  <si>
    <t>Résultat : L'accès et l'utilisation des services financiers sont assurés</t>
  </si>
  <si>
    <t>1.6.1</t>
  </si>
  <si>
    <t>Financer les dossiers de demande de prêt des Prestataires de Services financiers (PSF) partenaires</t>
  </si>
  <si>
    <t>vingt-cinq (25) dossiers de demande de prêt des  PSF partenaires sont financés</t>
  </si>
  <si>
    <t>1.6.2</t>
  </si>
  <si>
    <t>Financer la population cible de l'ANPFI</t>
  </si>
  <si>
    <t xml:space="preserve"> 5000  personnes ont bénéficié du financement de l'ANPFI (dont au 60% de femmes) </t>
  </si>
  <si>
    <t>1.6.3</t>
  </si>
  <si>
    <t xml:space="preserve">Financer sept (07) Prestataires de Services Financiers (PSF) partenaires dans le cadre de l’initiative LAFIA </t>
  </si>
  <si>
    <t>Sept (7) PSF partenaires sont refinancés pour un montant de 3 000 000 000 F CFA dans le cadre de l’initiative LAFIA</t>
  </si>
  <si>
    <t>1.6.4</t>
  </si>
  <si>
    <t xml:space="preserve">Octroyer des crédits aux personnes éligibles à l’initiative LAFIA </t>
  </si>
  <si>
    <t xml:space="preserve">Des crédits sont octroyés à 30 000 personnes éligibles à l’initiative LAFIA </t>
  </si>
  <si>
    <t>1.6.5</t>
  </si>
  <si>
    <t>Renforcer les capacités techniques et opérationnelles des PSF partenaires De l'ANPFI</t>
  </si>
  <si>
    <t>Les capacités techniques et opérationnelles de trente (30) PSF partenaires sont renforcées sur les produits de l'ANPFI</t>
  </si>
  <si>
    <t>BOAD/BE</t>
  </si>
  <si>
    <t>1.6.6</t>
  </si>
  <si>
    <t xml:space="preserve">Assurer le suivi des remboursements / recouvrement des prêts </t>
  </si>
  <si>
    <t>Un taux de remboursement / recouvrement de 95% des prêts echus est assuré soit 3 541 423 728 FCFA sur une prevision  totale de 3 727 814 451FCFA</t>
  </si>
  <si>
    <t>1.6.7</t>
  </si>
  <si>
    <t xml:space="preserve"> Concevoir et développer un Système d'Information et de Gestion (SIG) adapté aux opérations de l'ANPFI</t>
  </si>
  <si>
    <t>Le Système d'Information et de Gestion (SIG) adapté aux opérations de l'ANPFI est développé et fonctionnel</t>
  </si>
  <si>
    <t>1.6.8</t>
  </si>
  <si>
    <t>Mettre à jour la cote d'évaluation des PSF partenaires</t>
  </si>
  <si>
    <t>Deux (02) rapport d'évaluation de la cote des PSF sont produits</t>
  </si>
  <si>
    <t>1.6.9</t>
  </si>
  <si>
    <t>Elaborer la deuxième Stratégie nationale de la finance inclusive (SNFI-2)</t>
  </si>
  <si>
    <t>Le document de la stratégie est disponible</t>
  </si>
  <si>
    <t>BE/COOP SUISSE</t>
  </si>
  <si>
    <t>1.6.10</t>
  </si>
  <si>
    <t>Elaborer le manuel de suivi- évaluation de la SNFI 2026-2030</t>
  </si>
  <si>
    <t>Le manuel de suivi-évaluation est disponible</t>
  </si>
  <si>
    <t>1.6.11</t>
  </si>
  <si>
    <t>Organiser des rencontres régionales de diffusion de la SNFI-2 aux acteurs intervenant dans l’inclusion financière</t>
  </si>
  <si>
    <t>Sept (07) rencontres régionales de diffusion de la SNFI-2 sont rencontrées</t>
  </si>
  <si>
    <t>1.6.12</t>
  </si>
  <si>
    <t>Elaborer le rapport annuel de l'inclusion financière du Burkina Faso</t>
  </si>
  <si>
    <t>Le rapport annuel 2025 de l'inclusion financière est disponible</t>
  </si>
  <si>
    <t>1.6.13</t>
  </si>
  <si>
    <t>Organiser une (01) session du Comité de suivi de la mise en œuvre de la SNFI</t>
  </si>
  <si>
    <t>Une session du comité de suivi de la mise en œuvre de la SNFI-2 est organisée</t>
  </si>
  <si>
    <t>1.6.14</t>
  </si>
  <si>
    <t>Elaborer l'annuaire statistique et le tableau de bord de l'inclusion financière au Burkina Faso</t>
  </si>
  <si>
    <t>L'annuaire statistique et le tableau de bord 2025 de l'inclusion financière sont disponibles</t>
  </si>
  <si>
    <t>1.6.15</t>
  </si>
  <si>
    <t>Former les populations à la base en éducation financière</t>
  </si>
  <si>
    <t>6000 personnes sont formées en éducation financière sur l'étendu du territoire national</t>
  </si>
  <si>
    <t>1.6.16</t>
  </si>
  <si>
    <t>Organiser la session annuelle du cadre de concertation sur la finance digitale (CCFD)</t>
  </si>
  <si>
    <t>Une (01) session du CCFD est organisée</t>
  </si>
  <si>
    <t>1.6.17</t>
  </si>
  <si>
    <t>Organiser la session annuelle du Cadre national de concertation des acteurs de l'inclusion financière</t>
  </si>
  <si>
    <t>Une (01) session du CNC-AIF est organisée</t>
  </si>
  <si>
    <t>1.6.18</t>
  </si>
  <si>
    <t xml:space="preserve">Organiser la Global money Week </t>
  </si>
  <si>
    <t>Une édition de la Global money week est organisée</t>
  </si>
  <si>
    <t>1.6.19</t>
  </si>
  <si>
    <t>Assurer le traitement des dossiers de plaintes</t>
  </si>
  <si>
    <t>100% des dossiers de plaintes des consommateurs sont traités</t>
  </si>
  <si>
    <t>1.6.20</t>
  </si>
  <si>
    <t>Produire le rapport de notation de la qualité des services financiers</t>
  </si>
  <si>
    <t>Un rapport de notation de la qualité des services financiers est produit</t>
  </si>
  <si>
    <t>PSF</t>
  </si>
  <si>
    <t>1.6.21</t>
  </si>
  <si>
    <t>Former les consommateurs des services financiers sur la protection de leurs droits</t>
  </si>
  <si>
    <t>5 000 consommateurs des services fianciers sont formés sur la protection de leurs droits</t>
  </si>
  <si>
    <t>1.6.22</t>
  </si>
  <si>
    <t>Produire le rapport annuel sur la protection des consommateurs des produits et services financiers</t>
  </si>
  <si>
    <t>Un rapport annuel sur la protection des consimmateurs des produits et services est produit</t>
  </si>
  <si>
    <t>1.7</t>
  </si>
  <si>
    <t>Déconcentration et appui à la décentralisation-volet planification</t>
  </si>
  <si>
    <t>Résultat : Un meilleur accompagnement du processus de décentralisation est assuré</t>
  </si>
  <si>
    <t>1.7.1</t>
  </si>
  <si>
    <t>Elaborer les rapports 2025 de suivi des plans locaux de développement (PLD)</t>
  </si>
  <si>
    <t>1) Le rapport 2025 de suivi de l'élaboration et de mise en œuvre des PLD est élaboré ;                                                                                                                                                                     2) Deux (02) collectivités territoriales bénéficient d’un appui technique pour la conception et l’opérationnalisation d’outils pratiques de suivi-évaluation de la mise en œuvre de leurs Plans locaux de développement (PLD).</t>
  </si>
  <si>
    <t>1.7.2</t>
  </si>
  <si>
    <t>Elaborer le Profil socio-économique des régions du Burkina Faso</t>
  </si>
  <si>
    <t>1) Le Profil socioéconomique des régions du Burkina Faso est vulgarisé dans deux (02) régions ;                                                                                                                                                                                 2)  Les capacités des cadres de la DGDT sont renforcées  en analyse des économies locales et identification des chaînes de valeur porteuses.</t>
  </si>
  <si>
    <t>1.7.3</t>
  </si>
  <si>
    <t xml:space="preserve">Appuyer les collectivités territoriales pour l'élaboration de leurs plans locaux de développement </t>
  </si>
  <si>
    <t xml:space="preserve">Deux (02)  communes sont appuyées techniquement pour l'élaboration de leurs Plans de développement </t>
  </si>
  <si>
    <t>PTF</t>
  </si>
  <si>
    <t>1.7.4</t>
  </si>
  <si>
    <t xml:space="preserve">Concevoir et diffuser le Bulletin de l'aménagement du territoire </t>
  </si>
  <si>
    <t>Deux (02) numéros du Bulletin de l'aménagement du territoire sont élaborés et diffusés en version numérique</t>
  </si>
  <si>
    <t>1.7.5</t>
  </si>
  <si>
    <t>Produire les notes trimestrielles de conjoncture régionale</t>
  </si>
  <si>
    <t>Cinquante-deux (52) notes de conjoncture trimestrielles régionales sont produites</t>
  </si>
  <si>
    <t>Programme 2 : Mobilisation des ressources</t>
  </si>
  <si>
    <t>2.1</t>
  </si>
  <si>
    <t>Mobilisation des ressources intérieures</t>
  </si>
  <si>
    <t xml:space="preserve">Résultat :  La mobilisation des ressources intérieures est optimisée </t>
  </si>
  <si>
    <t>2.1.1</t>
  </si>
  <si>
    <t>Elaborer le plan d’actions prioritaire (PAP) de recouvrement des recettes de la DGTCP</t>
  </si>
  <si>
    <t>Le plan d’action prioritaire (PAP) de recouvrement des recettes de la DGTCP est élaboré et disponible</t>
  </si>
  <si>
    <t>2.1.2</t>
  </si>
  <si>
    <t>Diffuser les informations sur les principaux droits et obligations en matière de recettes pour faciliter l'accès à l'information aux contribuables</t>
  </si>
  <si>
    <t>Les fiches d'informations détaillées sur les procédures de recouvrement et de recours, par nature de recettes  sont diffusées sur le site web de la DGTCP</t>
  </si>
  <si>
    <t>2.1.3</t>
  </si>
  <si>
    <t>Appliquer la comptabilité en droits constatés volet recettes</t>
  </si>
  <si>
    <t>Les RAR sont connus à partir du solde du compte de prise en charge du Receveur général</t>
  </si>
  <si>
    <t>2.1.4</t>
  </si>
  <si>
    <t>Mener des campagnes ciblées d’information et de sensibilisation sur la mobilisation des recettes de services</t>
  </si>
  <si>
    <t>Une campagne d’information et de sensibilisation sur la mobilisation des recettes de services est menée.</t>
  </si>
  <si>
    <t>2.1.5</t>
  </si>
  <si>
    <t>Exploiter le SIGARS dans quatre-vingt-dix (90) régies de recettes disposant d'une connexion RESINA</t>
  </si>
  <si>
    <t>Quatre-vingt-dix (90) régies de recettes disposant d'une connexion RESINA sont exploités</t>
  </si>
  <si>
    <t>FARR</t>
  </si>
  <si>
    <t>2.1.6</t>
  </si>
  <si>
    <t>Mobiliser les ressources au profit du fonds de soutien patriotique</t>
  </si>
  <si>
    <t>150 milliards sont mobilisés par la DGTCP</t>
  </si>
  <si>
    <t>2.1.7</t>
  </si>
  <si>
    <t>Recouvrer les recettes propres de l'Etat</t>
  </si>
  <si>
    <t>308,743 milliards sont recouvrées par la DGTCP</t>
  </si>
  <si>
    <t>2.1.8</t>
  </si>
  <si>
    <t>Recouvrer des recettes douanières pour le compte du budget national</t>
  </si>
  <si>
    <t xml:space="preserve"> 1 367 605 289 000 FCFA sont recouvrés</t>
  </si>
  <si>
    <t>2.1.9</t>
  </si>
  <si>
    <t xml:space="preserve">1 737,44  sont recouvrés par la DGI au profit du budget de l'Etat </t>
  </si>
  <si>
    <t>2.1.10</t>
  </si>
  <si>
    <t>Poursuivre l'assainissement des RAR</t>
  </si>
  <si>
    <t>FE</t>
  </si>
  <si>
    <t>2.1.11</t>
  </si>
  <si>
    <t>Elaborer les rapports trimestriels de performance des unités de recouvrement</t>
  </si>
  <si>
    <t>Quatre rapports trimestriels de performance des unités de recouvrement sont élaborés</t>
  </si>
  <si>
    <t>2.1.12</t>
  </si>
  <si>
    <t xml:space="preserve">Elaborer une note d'orientation pour l'application des mesures fiscales des  lois de finances </t>
  </si>
  <si>
    <t>La note d'orientation pour l'application des mesures fiscales de la loi de finances 2026 est élaborée et publiée</t>
  </si>
  <si>
    <t>2.1.13</t>
  </si>
  <si>
    <t>Mener des actions de promotion de l'exemplarité fiscale</t>
  </si>
  <si>
    <t>Le prix de l'excellence de la DGI au titre de l'année 2025 est organisé</t>
  </si>
  <si>
    <t>2.1.14</t>
  </si>
  <si>
    <t>Le mois de l'exemplarité fiscale  au titre de l'année 2026 est organisé et le rapport bilan est disponible</t>
  </si>
  <si>
    <t>2.1.15</t>
  </si>
  <si>
    <t>Mettre en place un système de facturation normalisée électronique certifiée</t>
  </si>
  <si>
    <t>La facture électronique normalisée est déployée</t>
  </si>
  <si>
    <t>2.1.16</t>
  </si>
  <si>
    <t>Assurer le traitrement des dossiers de recours contentieux et gracieux dans les délais</t>
  </si>
  <si>
    <t>100% des dossiers de recours contentieux et gracieux sont traités dans les délais</t>
  </si>
  <si>
    <t>2.1.17</t>
  </si>
  <si>
    <t xml:space="preserve">Recouvrer les recettes fiscales au profit du Fonds de soutien patriotique </t>
  </si>
  <si>
    <t>90 milliards FCFA sont recouvrés au profit du FSP par la DGI</t>
  </si>
  <si>
    <t>2.1.18</t>
  </si>
  <si>
    <t>Réaliser des opérations spécifiques de contrôle et de recouvrement forcé</t>
  </si>
  <si>
    <t>Dix (10) missions de contrôle des secteurs spécifiques sont menées de concert avec le réseau des experts</t>
  </si>
  <si>
    <t>2.1.19</t>
  </si>
  <si>
    <t>Vingt  (20) inscriptions hypothécaires légales sont effectuées</t>
  </si>
  <si>
    <t>2.1.20</t>
  </si>
  <si>
    <t>Réaliser des évaluations de la DGI avec des outils spécifiques des administrations fiscales</t>
  </si>
  <si>
    <t>Le plan d'action Post-TADAT pour l'amélioration des indicateurs est disponible</t>
  </si>
  <si>
    <t>2.1.21</t>
  </si>
  <si>
    <t>Assurer la diffusion et le suivi de l'exploitation des données du Système décisionnel</t>
  </si>
  <si>
    <t>Les rapports trimestriels sur l'exploitation des données du système décisionnel sont disponibles</t>
  </si>
  <si>
    <t>2.1.22</t>
  </si>
  <si>
    <t>Elaborer et mettre en œuvre un plan intégré de formation continue</t>
  </si>
  <si>
    <t>Le rapport bilan de mise en œuvre du plan intégré de formation est disponible</t>
  </si>
  <si>
    <t>2.1.24</t>
  </si>
  <si>
    <t>Réinstaller les services de l'État dans les localités libérées de l'emprise des terroristes</t>
  </si>
  <si>
    <t>Le tableau d'effectifs et des dotations est disponible ;
Le plan de sécurisation est élaboré ;                              
Un poste de douanes est réinstallé.</t>
  </si>
  <si>
    <t>2.1.25</t>
  </si>
  <si>
    <t>Organiser des opérations conjointes de contrôle pour lutter efficacement contre la fraude douanière</t>
  </si>
  <si>
    <t xml:space="preserve">Quatre (04) opérations conjointes de contrôle sont opérées </t>
  </si>
  <si>
    <t>FOND PAP</t>
  </si>
  <si>
    <t>2.1.26</t>
  </si>
  <si>
    <t>Mettre en place un système intégré d'émission d'avis d'évaluation en douane </t>
  </si>
  <si>
    <t>_la procédure d'émission d'avis d'évaluation est élaborée ; 
_le système d'émission d'avis de valeur est intégré dans Sydonia ; 
_la plateforme intégrée d'évaluation et de classification des marchandises est développée et suivie.</t>
  </si>
  <si>
    <t>2.1.27</t>
  </si>
  <si>
    <t xml:space="preserve">Mettre en place un système d'archivage électronique </t>
  </si>
  <si>
    <t>l'application est mise en production</t>
  </si>
  <si>
    <t>2.1.28</t>
  </si>
  <si>
    <t>Mettre en place une solution intéligente "SMART DOUANE" au profit de la DGD</t>
  </si>
  <si>
    <t xml:space="preserve">La rapidité, la sécurité et l'éfficacité des contrôles sont améliorées </t>
  </si>
  <si>
    <t>2.1.29</t>
  </si>
  <si>
    <t>Organiser des  cadres de revues de performances des unités de recouvrement,</t>
  </si>
  <si>
    <t>Douze (12) concertations sur les performances des unités de recouvrement sont organisées</t>
  </si>
  <si>
    <t>2.1.30</t>
  </si>
  <si>
    <t xml:space="preserve">Elaborer les textes d'application du nouveau code des douanes  </t>
  </si>
  <si>
    <t xml:space="preserve">Vingt (20) textes d'application du nouveau code des douanes sont élaborés </t>
  </si>
  <si>
    <t>2.1.31</t>
  </si>
  <si>
    <t>Assécher les sources d'approvisonnement des terroristes en ressources de tout genre</t>
  </si>
  <si>
    <t>Vingt cinq (25) opérations de sortie sont organisées</t>
  </si>
  <si>
    <t>FONDS D'EQUIPEMENT ET BUDGET ETAT</t>
  </si>
  <si>
    <t>2.1.32</t>
  </si>
  <si>
    <t>Élaborer le document de politique fiscale à vision prospective du Burkina Faso</t>
  </si>
  <si>
    <t xml:space="preserve">Les TDR sont disponibles;
La collecte de données est réalisée ;
Le projet de document de rapport diagnostic global faisant l’état des lieux de la politique fiscale au Burkina Faso et présentant l’analyse de son environnement interne et externe est disponible ; 
L'atelier de validation par le CPF est réalisé ;
Le document de rapport diagnostic global faisant l’état des lieux de la politique fiscale au Burkina Faso et présentant l’analyse de son environnement interne et externe est disponible.
</t>
  </si>
  <si>
    <t>SP-CPF</t>
  </si>
  <si>
    <t>2.1.33</t>
  </si>
  <si>
    <t>Élaborer le rapport de suivi du programme de transition fiscale de l'UEMOA</t>
  </si>
  <si>
    <t>Les TDR de l'activité sont disponibles
Le projet de rapport de suivi du programme de transition fiscale de l'UEMOA est disponible; 
L'atelier de validation par le CNPTF est tenu ;
Le rapport de suivi du programme de transition fiscale de l'UEMOA est disponible.</t>
  </si>
  <si>
    <t>2.1.34</t>
  </si>
  <si>
    <t>Finaliser l'élaboartion du programme national de transition fiscale du Burkina Faso</t>
  </si>
  <si>
    <t>Les TDR de l'activité sont disponibles ;
Le projet de programme national de transition fiscale du Burkina Faso est disponible;
L'atelier de validation par le CNPTF est tenu ;
Le Programme national de transition fiscale du Burkina Faso  est disponible.</t>
  </si>
  <si>
    <t>2.1.35</t>
  </si>
  <si>
    <t>Finaliser l'étude sur la fiscalisation de l'artisanat minier au Burkina Faso</t>
  </si>
  <si>
    <t>Les TDR de l'activité sont disponibles;
Le projet de rapport de l'étude sur la fiscalisation de l'artisanat minier au Burkina Faso est disponible;
L'atelier de validation par le CPF est tenu ;
Le rapport de l'étude sur la fiscalisation de l'artisanat minier au Burkina Faso est disponible.</t>
  </si>
  <si>
    <t>2.1.36</t>
  </si>
  <si>
    <t>Organiser les sessions du Comité de Politique Fiscale</t>
  </si>
  <si>
    <t>Deux (2) sessions ordinaires du CPF sont tenues</t>
  </si>
  <si>
    <t>2.1.37</t>
  </si>
  <si>
    <t>Organiser les sessions du Comité National de suivi du Programme de Transition Fiscale</t>
  </si>
  <si>
    <t>Deux (2) sessions ordinaires du CNPTF sont tenues</t>
  </si>
  <si>
    <t>2.1.38</t>
  </si>
  <si>
    <t>Réaliser l'évaluation annuelle des dépenses fiscales</t>
  </si>
  <si>
    <t xml:space="preserve">Les TDR sont disponibles ;
Le projet de rapport d'évaluation des dépenses fiscales 2025 est disponible ;
L'atelier de validation du projet de rapport par le CPF est tenu ;
Le rapport d'évaluation des dépenses fiscales 2025 est disponible ;
Le rapport d'évaluation des dépenses fiscales 2025 est publié sur le site web du MEF. 
</t>
  </si>
  <si>
    <t>2.1.39</t>
  </si>
  <si>
    <t>Former le personnel du SP-CPF sur l'interface et l'architecture de l'ODS ainsi que sur l'exploitation de ses données pour la production des statistiques fiscales et douanières</t>
  </si>
  <si>
    <t>Les TDR de l'activité sont disponibles ;
Le personnel du SP-CPF est formé sur l'interface et l'architecture de l'ODS ainsi que sur l'exploitation de ses données pour la production des statistiques fiscales et douanières ;
Le rapport de formation est disponible.</t>
  </si>
  <si>
    <t>2.1.40</t>
  </si>
  <si>
    <t>Realiser la révision des codes additionnels utilisés lors des opérations de dédouanement</t>
  </si>
  <si>
    <t>Les TDR de l'activité sont disponibles ;
Le projet d'arreté portant codification des mesures fiscales dérogatoires au Burkina Faso est disponible</t>
  </si>
  <si>
    <t>2.2</t>
  </si>
  <si>
    <t>Mobilisation des ressources extérieures</t>
  </si>
  <si>
    <t>Résultat : La mobilisation des ressources extérieures est optimisée</t>
  </si>
  <si>
    <t>2.2.1</t>
  </si>
  <si>
    <t>Planifier et suivre le décaissement des ressources du programme FEC/ et de la Facilité pour la résilience et la durabilité  (FRD)</t>
  </si>
  <si>
    <t>38,5 milliards de FCFA sont mobilisés au titre des appuis budgétaires</t>
  </si>
  <si>
    <t>2.2.2</t>
  </si>
  <si>
    <t>Négocier les conventions /accords de financement Multilatéraux</t>
  </si>
  <si>
    <t>Quinze (15) conventions accords de financement multilatéraux sont négociés</t>
  </si>
  <si>
    <t>2.2.3</t>
  </si>
  <si>
    <t>Préparer les signatures des conventions de financement Multilatéraux</t>
  </si>
  <si>
    <t>2.2.4</t>
  </si>
  <si>
    <t>Organiser et participer aux  négociations/ revues des stratégies de coopérations Bilatérale et multilatérale</t>
  </si>
  <si>
    <t>6 revues (3, bilatéral et 3, multilatéral) des stratégies de coopérations Bilatérale et multilatérale sont organisées</t>
  </si>
  <si>
    <t>2.2.5</t>
  </si>
  <si>
    <t>Organiser les rencontres/cadres de concertation avec les différents acteurs pour la bonne mise en œuvre des projets et programmes avec les partenaires bilatéraux</t>
  </si>
  <si>
    <t>2.2.6</t>
  </si>
  <si>
    <t xml:space="preserve">06 revues de portefeuilles des partenaires bilatéraux et multilatéraux sont tenues </t>
  </si>
  <si>
    <t>2.2.7</t>
  </si>
  <si>
    <t>Renforcer la mobilisation des ressources extérieures à travers des échanges, des  missions de dynamisation et de prospection</t>
  </si>
  <si>
    <t>Missions de dynamisation et de prospection sont effectuées</t>
  </si>
  <si>
    <t>2.2.8</t>
  </si>
  <si>
    <t>Planifier et assurer le tirage des appuis projets</t>
  </si>
  <si>
    <t xml:space="preserve">La planification des décaissements pour un montant de 356 750 994 000 FCFA au titre des appuis projets est assurée;
les dossiers de demandes de décaissement sont traités </t>
  </si>
  <si>
    <t xml:space="preserve">Exploitation d'autres sources de financement </t>
  </si>
  <si>
    <t>Résultat : Des sources de financement alternatifs sont exploitées</t>
  </si>
  <si>
    <t>2.3.1</t>
  </si>
  <si>
    <t>Elaborer le calendrier d'émissions des bons et obligations du Trésor</t>
  </si>
  <si>
    <t>Le calendrier d'émissions des bons et obligations du Trésor est mis en œuvre</t>
  </si>
  <si>
    <t>2.3.2</t>
  </si>
  <si>
    <t>Mobiliser 1275 milliards sur le marché des capitaux</t>
  </si>
  <si>
    <t>1180 milliards au titre des bons et obligations du Trésor sont mobilisés</t>
  </si>
  <si>
    <t>2.3.3</t>
  </si>
  <si>
    <t>95 milliards au titre des emprunts directs auprès des banques locales sont mobilsés</t>
  </si>
  <si>
    <t>2.3.4</t>
  </si>
  <si>
    <t>Mobiliser 200 milliards pour la construction de l'autoroute ouaga bobo</t>
  </si>
  <si>
    <t>200 milliards pour la construction de l'autoroute ouaga bobo sont mobilisés</t>
  </si>
  <si>
    <t>2.3.5</t>
  </si>
  <si>
    <t>Organiser trois (03) revues de la notation financière S&amp;P et Bloomfield</t>
  </si>
  <si>
    <t xml:space="preserve"> Trois (03) revues de la notation financière S&amp;P et Bloomfield sont organisées</t>
  </si>
  <si>
    <t>2.4</t>
  </si>
  <si>
    <t xml:space="preserve">Gestion du cadastre et du domaine foncier national </t>
  </si>
  <si>
    <t>Résultat : Le patrimoine foncier national est bien géré</t>
  </si>
  <si>
    <t>2.4.1</t>
  </si>
  <si>
    <t>Constituer un repertoire primaire des terrains des ministères et institutions</t>
  </si>
  <si>
    <t>Un repertoire primaire des terrains des ministères et institutions (Ministère des Affaires étrangères, MARAH et MEEA (Aires classées) est disponible</t>
  </si>
  <si>
    <t>2.4.2</t>
  </si>
  <si>
    <t>Identifier et effectuer des recherches documentaires relatives aux terrains des ministères et institutions</t>
  </si>
  <si>
    <t>Les terrains  des ministères et institutions ( Ministère de la sécurité dans les régions du NAKAMBE et OUBRI ) sont identifiés et documentés</t>
  </si>
  <si>
    <t>2.4.3</t>
  </si>
  <si>
    <t>Borner  les terrains identifiés des ministères et institutions</t>
  </si>
  <si>
    <t>Les terrains identifiés des ministères et institutions ( Ministères de la Sécurité et Santé; sont bornés</t>
  </si>
  <si>
    <t>2.4.4</t>
  </si>
  <si>
    <t>Immatriculer  les terrains bornés des ministères et institutions</t>
  </si>
  <si>
    <t xml:space="preserve">Les terrains bornés des ministères et institutions ( Ministères de la santé et de la sécurité) sont immatriculés </t>
  </si>
  <si>
    <t>2.4.5</t>
  </si>
  <si>
    <t>Constituer un repertoire primaire des terrains des Etablissements Publics de l'Etat</t>
  </si>
  <si>
    <t>Un repertoire primaire des terrains des EPE est constitué</t>
  </si>
  <si>
    <t>Budget EPE</t>
  </si>
  <si>
    <t>2.4.6</t>
  </si>
  <si>
    <t>Identifier et effectuer des recherches documentaires relatives aux terrains des Etablissements Publics de l'Etat</t>
  </si>
  <si>
    <t>Les terrains de trois (03) EPE sont identifiés et documentés</t>
  </si>
  <si>
    <t>2.4.7</t>
  </si>
  <si>
    <t>Immatriculer les terrains bornés des Etablissements Publics de l'Etat</t>
  </si>
  <si>
    <t xml:space="preserve">Les terrains bornés de deux (02) EPE sont  immatriculés </t>
  </si>
  <si>
    <t>2.4.8</t>
  </si>
  <si>
    <t>Déterminer les valeurs des investissements réalisés sur les terrains de l'Etat</t>
  </si>
  <si>
    <t>Les valeurs des investissements réalisés sur les terrains sécurisés des ministères (Santé, sécurité, MARAH, MENAPLN, MEEVCC dans les régions de Nando, Nazinon, Nakambé, Yaadga, Goulou, Oubri, Bankuy et Guiriko)  sont déterminées, les valeurs des investissements  réalisés sur les terrains des universités et centres de formations professionnelles sont déterminés; les valeurs des investissements réalisés sur les terrains du PGPC REED + sont réalisés</t>
  </si>
  <si>
    <t>2.4.9</t>
  </si>
  <si>
    <t xml:space="preserve">Déterminer les valeurs des investissements réalisés sur les terrains des EPE  </t>
  </si>
  <si>
    <t>les valeurs des investissements réaliés sur les terrains de quatre (04) EPE sont déterminées</t>
  </si>
  <si>
    <t>2.4.10</t>
  </si>
  <si>
    <t>suivre la mise en oeuvre des cahiers de charges spécifiques</t>
  </si>
  <si>
    <t>le rapport sur la mise en oeuvre des cahiers de charges spécifiques est élaboré</t>
  </si>
  <si>
    <t>2.4.11</t>
  </si>
  <si>
    <t xml:space="preserve">Etablir la cartographie des  terres recensées  de l'Etat et ses démembrements prévus par les schémas et les plans d'aménagements dans les régions </t>
  </si>
  <si>
    <t xml:space="preserve"> la cartographie des  terres recensées  de l'Etat et ses démembrements prévus par les schémas et les plans d'aménagements dans les  régions est établie</t>
  </si>
  <si>
    <t>2.4.12</t>
  </si>
  <si>
    <t>Organiser des rencontres de concertation avec les acteurs clés de la chaine foncière dans les régions</t>
  </si>
  <si>
    <t xml:space="preserve">des rencontres de concertation avec les acteurs clés de la chaine foncière sont tenues dans les régions </t>
  </si>
  <si>
    <t>2.4.13</t>
  </si>
  <si>
    <t>Elaborer un référentiel des données communes de la sécurisation des terres de l'Etat et ses démemebrements</t>
  </si>
  <si>
    <t>un référentiel des données communes de la sécurisation des terres  de l'Etat et ses démembrements est élaboré</t>
  </si>
  <si>
    <t>2.4.14</t>
  </si>
  <si>
    <t>Informatiser le cadastre foncier national</t>
  </si>
  <si>
    <t>L'application Syc@d est inferfacé avec eCadastre</t>
  </si>
  <si>
    <t>2.4.15</t>
  </si>
  <si>
    <t>200 000 références cadastrales créées au cours de l'année sont numérisées</t>
  </si>
  <si>
    <t>2.4.16</t>
  </si>
  <si>
    <t>200 000 titulaires de droits réels identifiés au cours de l'année sont saisis dans SyC@D</t>
  </si>
  <si>
    <t>2.4.17</t>
  </si>
  <si>
    <t>200 000 parcelles sont évaluées</t>
  </si>
  <si>
    <t>2.4.18</t>
  </si>
  <si>
    <t xml:space="preserve">Assurer les transferts des titres de propriété et de jouissance dans les délais </t>
  </si>
  <si>
    <t xml:space="preserve">Déconcentration et appui à la décentralisation - volet mobilisation des ressources </t>
  </si>
  <si>
    <t>Résultat : L'appui à la mobilisation des ressources au profit des CT est renforcé</t>
  </si>
  <si>
    <t>2.5.1</t>
  </si>
  <si>
    <t>Recouvrer les recettes fiscales au profit des collectivités territoriales</t>
  </si>
  <si>
    <t>45 milliards FCFA sont recouvrés au profit des CT par la DGI</t>
  </si>
  <si>
    <t>Programme 3: Gestion budgétaire, tenue des comptes publics, exercice de la tutelle et supervision des systèmes financiers</t>
  </si>
  <si>
    <t>3.1</t>
  </si>
  <si>
    <t>Programmation budgétaire</t>
  </si>
  <si>
    <t>Résultat : Une bonne programmation budgétaire de l’Etat est assurée</t>
  </si>
  <si>
    <t>3.1.1</t>
  </si>
  <si>
    <t xml:space="preserve">Elaborer les projets de loi de finances  </t>
  </si>
  <si>
    <t>Le Document de Programmation Budgétaire et Economique Pluriannuelle (DPBEP) 2027-2029 est élaboré</t>
  </si>
  <si>
    <t>3.1.2</t>
  </si>
  <si>
    <t xml:space="preserve"> Le Programme d'Investissement Public (PIP) 2027-2029 est élaboré</t>
  </si>
  <si>
    <t>3.1.3</t>
  </si>
  <si>
    <t>Les rapports d'analyse des Documents de Programmation Pluriannuelle des Dépenses (DPPD) 2027-2029 des Ministères et institutions sont disponibles</t>
  </si>
  <si>
    <t>3.1.4</t>
  </si>
  <si>
    <t>Le débat d'orientation budgétaire (DOB) est  tenu à l'ALT</t>
  </si>
  <si>
    <t>3.1.5</t>
  </si>
  <si>
    <t>L'avant projet de loi de finances 2027 est élaboré sur la base des plafonds DPBEP</t>
  </si>
  <si>
    <t>3.1.6</t>
  </si>
  <si>
    <t xml:space="preserve">Le budget citoyen 2026 est disponible </t>
  </si>
  <si>
    <t>3.1.7</t>
  </si>
  <si>
    <t xml:space="preserve">Elaborer le projet de loi de finances rectificative du budget 2026 </t>
  </si>
  <si>
    <t>Le projet de loi de finances rectificative du budget 2026 est élaboré</t>
  </si>
  <si>
    <t>3.1.8</t>
  </si>
  <si>
    <t>Conduire le processus de mise en œuvre du budget programme</t>
  </si>
  <si>
    <t>La feuille de route 2027 de mis en œuvre de la LOLF est disponible</t>
  </si>
  <si>
    <t>3.1.9</t>
  </si>
  <si>
    <t>Le rapport annuel  de la mise en œuvre des innovations de la LOLF est disponible</t>
  </si>
  <si>
    <t>3.1.10</t>
  </si>
  <si>
    <t>La session du cadre de concertation des RP est tenue</t>
  </si>
  <si>
    <t>3.1.11</t>
  </si>
  <si>
    <t>Un guide de contrôle interne budgétaire est disponible</t>
  </si>
  <si>
    <t>3.1.12</t>
  </si>
  <si>
    <t>Quatre sessions du comité de suivi de la mise en œuvre du BP de l'Etat et de ses démembrements sont organisées</t>
  </si>
  <si>
    <t>3.1.13</t>
  </si>
  <si>
    <t>Réaliser une étude sur la réforme institutionnelle et organisationnelle de la DGB</t>
  </si>
  <si>
    <t>Le rapport final de l'Etude est disponible</t>
  </si>
  <si>
    <t>3.2</t>
  </si>
  <si>
    <t>Exécution des dépenses</t>
  </si>
  <si>
    <t>Résultat 1: Le suivi et le contrôle de la dépense publique sont renforcés</t>
  </si>
  <si>
    <t>3.2.1</t>
  </si>
  <si>
    <t>Organiser la revue à mi-parcours de l'exécution du budget de l'Etat</t>
  </si>
  <si>
    <t xml:space="preserve"> La revue à mi parcours de l'exécution du budget de l'Etat, exercice 2026 est organisée et le rapport est disponible</t>
  </si>
  <si>
    <t>3.2.2</t>
  </si>
  <si>
    <t>Produire les rapports trimestriels sur l'exécution du budget et de la trésorerie de l'Etat</t>
  </si>
  <si>
    <t>4 rapports trimestriels sur l'exécution du budget et de la trésorerie de l'Etat sont disponibles</t>
  </si>
  <si>
    <t>3.2.3</t>
  </si>
  <si>
    <t xml:space="preserve">Assurer la clôture de l'exécution du budget de l'Etat </t>
  </si>
  <si>
    <t>Le rapport de la clôture de l'exécution du budget de l'Etat, exercice 2025  est disponible</t>
  </si>
  <si>
    <t>3.2.4</t>
  </si>
  <si>
    <t>Traiter la solde mensuelle des agents publics de l'Etat à bonne date et suivre l'exécution des paiements hors solde</t>
  </si>
  <si>
    <t>4 rapports trimestriels consolidés de traitement de la solde mensuelle des agents publics et de suivi de l'exécution des paiements hors solde sont élaborés</t>
  </si>
  <si>
    <t>3.2.5</t>
  </si>
  <si>
    <t>Tenir les réunions des comités d'examen des requêtes de remise de pénalités de retard et d'intérêts moratoires</t>
  </si>
  <si>
    <t>Les rapports des sessions des comités d'examen des requêtes de remise de pénalités de retard et de paiement d'intérêts moratoires sont disponibles</t>
  </si>
  <si>
    <t>DGCMEF</t>
  </si>
  <si>
    <t>3.2.6</t>
  </si>
  <si>
    <t>Tenir les réunions du comité chargé de l'examen des demandes d'agréments MOD</t>
  </si>
  <si>
    <t>Les rapports des sessions des comités d'examen des requêtes (MOD) sont disponibles</t>
  </si>
  <si>
    <t>3.2.7</t>
  </si>
  <si>
    <t>Assurer la programmation des activités, le suivi évaluation de leur exécution</t>
  </si>
  <si>
    <t xml:space="preserve"> - Le programme d'activité 2026 est disponible;
 -Le rapport annuel 2025 est disponible; 
 -Les rapports d'activités du premier, deuxième et troisième trimestre 2026 sont disponibles</t>
  </si>
  <si>
    <t>3.2.8</t>
  </si>
  <si>
    <t xml:space="preserve">Tenir le forum des contrôleurs financiers et l'assemblée générale du personnel de la DGCMEF </t>
  </si>
  <si>
    <t>Les rapports du forum des contrôleurs financiers et de l'AG sont disponibles</t>
  </si>
  <si>
    <t>BE/FE</t>
  </si>
  <si>
    <t>3.2.9</t>
  </si>
  <si>
    <t>Assurer le recouvrement des recettes de service de la DGCMEF</t>
  </si>
  <si>
    <t>Le recouvrement des recettes de services de la DG-CMEF d'un montant de  850 000 000         est effectif (réalisations/prévisions)</t>
  </si>
  <si>
    <t>3.2.10</t>
  </si>
  <si>
    <t>Décrire les règles de gestion et les user story des fonctionnalités
 du " VOLET EXECUTION, MODIFICATION ET SUIVI DE L’EXECUTION " 
du plan d'engagements des dépenses de l'Etat et l'implémenter dans SI N@folo</t>
  </si>
  <si>
    <t>les volets modifications et exécution du PEDE sont fonctionnels et implémentés dans SI N@folo et le rapport y relatif est disponible</t>
  </si>
  <si>
    <t>Résultat 2: Les délais de traitement et de paiement de la dépense sont réduits</t>
  </si>
  <si>
    <t>3.2.11</t>
  </si>
  <si>
    <t>Assurer le secrétariat technique du CODEP-MP</t>
  </si>
  <si>
    <t>Le secrétariat technique du CODEP-MP est assuré
Les rapports des sessions du CODEP-MP sont produits</t>
  </si>
  <si>
    <t>Résultat 3 Le dispositif de gestion  des marchés publics est  optimisé</t>
  </si>
  <si>
    <t>3.2.12</t>
  </si>
  <si>
    <t xml:space="preserve">Mettre en œuvre les activités du plan d'action relatif aux mesures pour la passation de marchés adaptés aux situations de vulnérabilités </t>
  </si>
  <si>
    <t>le rapport de mise en œuvre du plan d'action est disponible</t>
  </si>
  <si>
    <t>3.2.13</t>
  </si>
  <si>
    <t xml:space="preserve"> Mettre à jour la mercuriale des prix</t>
  </si>
  <si>
    <t>la mercuriale des prix 2027 est disponible</t>
  </si>
  <si>
    <t>3.2.14</t>
  </si>
  <si>
    <t>rendre la plateforme e-GP fonctionnelle à 100%</t>
  </si>
  <si>
    <t>le niveau de conception est à 100%</t>
  </si>
  <si>
    <t>3.2.15</t>
  </si>
  <si>
    <t>Elaborer l'annuaire statistique de la commande publique</t>
  </si>
  <si>
    <t>l'annuaire statistique 2025 est disponible</t>
  </si>
  <si>
    <t>3.2.16</t>
  </si>
  <si>
    <t>Produire et publier sur les sites web du MEF et de la DGCMEF les statistiques de la commande publique</t>
  </si>
  <si>
    <t>Le rapport sur les statistiques de la commande publique est disponible sur les sites web du MEF et de la DGCMEF</t>
  </si>
  <si>
    <t>3.2.17</t>
  </si>
  <si>
    <t>Centraliser et publier les avis généraux de passation des marchés publics (opportunités de soumission) au plus tard le 31 mars de l’année courante</t>
  </si>
  <si>
    <t>Les avis généraux de passation des marchés publics (opportunités de soumission) au plus tard le 31 mars de l’année courante</t>
  </si>
  <si>
    <t>3.2.18</t>
  </si>
  <si>
    <t>Actualiser  et mettre en œuvre les activités du plan d'actions MAPS et élaborer le rapport de suivi</t>
  </si>
  <si>
    <t>le rapport de mise en œuvre du MAPS est élaboré et mis en œuvre et le rapport de suivi est élaboré</t>
  </si>
  <si>
    <t>3.3</t>
  </si>
  <si>
    <t xml:space="preserve"> Gestion de la trésorerie </t>
  </si>
  <si>
    <t>Résultat: une bonne couverture des besoins de trésorerie de l’Etat est  assurée</t>
  </si>
  <si>
    <t>3.3.1</t>
  </si>
  <si>
    <t>Elaborer le Plan Annuel de Trésorerie de l'Etat (PATE) et ses annexes dans les délais</t>
  </si>
  <si>
    <t>Le PATE est élaboré dans les délais</t>
  </si>
  <si>
    <t>3.3.2</t>
  </si>
  <si>
    <t>Elaborer les documents de travail du  Comité de suivi de l'exécution du Budget et de la Trésorerie (CSEBT)</t>
  </si>
  <si>
    <t>Les document menseuels de travail du CSEBTsont disponibles</t>
  </si>
  <si>
    <t>3.3.3</t>
  </si>
  <si>
    <t xml:space="preserve">Mettre en oeuvre le Compte Unique du Trésor (CUT) </t>
  </si>
  <si>
    <t>-Les comptes courants BCEAO des CDT sont fermés
- 20% des comptes RAF sont fermés</t>
  </si>
  <si>
    <t>3.3.4</t>
  </si>
  <si>
    <t>Consolider les soldes des comptes bancaires des  institutions publiques  mensuellement sur la base des relevés fournis par les banques et des informations des mandataires des comptes bancaires.</t>
  </si>
  <si>
    <t>Le rapport mensuel de consolidation des soldes des comptes bancaires des  institutions publiques  est disponible</t>
  </si>
  <si>
    <t>3.4</t>
  </si>
  <si>
    <t>Réglementation financière</t>
  </si>
  <si>
    <t>Résultat :  Le cadre juridique et règlementaire des finances publiques et du système financier est amélioré</t>
  </si>
  <si>
    <t>3.4.1</t>
  </si>
  <si>
    <t>Mettre en œuvre le plan d'actions de l'audit juridique des textes sur les finances publiques</t>
  </si>
  <si>
    <t>Le plan d'actions de l'audit juridique sur les textes est mis en oeuvre</t>
  </si>
  <si>
    <t>3.4.2</t>
  </si>
  <si>
    <t xml:space="preserve">Réaliser une étude sur la gestion financière et comptable des projets et programmes </t>
  </si>
  <si>
    <t>Le rapport d'étude sur la gestion financière et comptable des projets et programmes est disponible</t>
  </si>
  <si>
    <t>3.5</t>
  </si>
  <si>
    <t>Tenue de la comptabilité publique</t>
  </si>
  <si>
    <t>Résultat 1 : Les opérations comptables sont mieux suivies et la reddition des comptes est assurée</t>
  </si>
  <si>
    <t>3.5.1</t>
  </si>
  <si>
    <t>Elaborer les lois de règlement et ses annexes</t>
  </si>
  <si>
    <t>La loi de règlement 2025 et ses annexes sont élaborés</t>
  </si>
  <si>
    <t>3.5.2</t>
  </si>
  <si>
    <t>Elaborer le compte administratif  consolidé de l'Etat</t>
  </si>
  <si>
    <t>Le compte administratif  consolidé de l'Etat , exercice 2025 est élaboré</t>
  </si>
  <si>
    <t>3.5.3</t>
  </si>
  <si>
    <t xml:space="preserve">Poursuivre l'exploitation du logiciel CICT dans les collectivités territoriales </t>
  </si>
  <si>
    <t xml:space="preserve"> L'exploitation du logiciel CICT dans les collectivités téritoriales est poursuivie </t>
  </si>
  <si>
    <t>3.5.4</t>
  </si>
  <si>
    <t>Produire et  transmettre dans les délais les comptes de gestion des comptables principaux à la Cour des Comptes</t>
  </si>
  <si>
    <t>Les statistiques sur la production et la transmission dans les délais des comptes de gestion à la Cour des comptes sont produites</t>
  </si>
  <si>
    <t>BE/FET</t>
  </si>
  <si>
    <t>3.5.5</t>
  </si>
  <si>
    <t>Réaliser les travaux d'assainissement des comptes des  comptables directs du Trésor</t>
  </si>
  <si>
    <t>Le rapport  suivi de la mise en œuvre des recommandations de l'assainissement des comptes des  comptables directs du Trésor est disponible</t>
  </si>
  <si>
    <t>3.5.6</t>
  </si>
  <si>
    <t>Assurer la réddition des comptes</t>
  </si>
  <si>
    <t xml:space="preserve"> -Les balances mensuelles sont produites dans les délais
 -La balance générale des comptes du trésor 2025 et les états financiers de l'Etat sont produits et transmis dans les délais </t>
  </si>
  <si>
    <t>3.5.7</t>
  </si>
  <si>
    <t>Assurer le suivi des engagements conditionnels et autres risques budgetaires</t>
  </si>
  <si>
    <t>Une base de données des garanties octroyée par l'État burkinabé est tenue.</t>
  </si>
  <si>
    <t>3.5.8</t>
  </si>
  <si>
    <t>Elaborer et publier la stratégie triennale de la dette publique</t>
  </si>
  <si>
    <t>La stratégie triennale d'endettement publique est élaborée, adoptée et publiée</t>
  </si>
  <si>
    <t>3.5.9</t>
  </si>
  <si>
    <t xml:space="preserve">Produire le rapport sur l'Analyse de la viabilité de la dette (AVD) </t>
  </si>
  <si>
    <t>le rapport de l'AVD est disponible</t>
  </si>
  <si>
    <t>3.5.10</t>
  </si>
  <si>
    <t>Produire un rapport annuel sur la mise en œuvre de la Stratégie d'endettement à moyen terme (SDMT)</t>
  </si>
  <si>
    <t>un rapport annuel sur la mise en œuvre de la SDMT est produit</t>
  </si>
  <si>
    <t>3.5.11</t>
  </si>
  <si>
    <t xml:space="preserve">Réaliser la réconciliation de la dette publique sur une fréquence trimestrielle </t>
  </si>
  <si>
    <t>Les rapports de reconciliations trimestrielles de la dette publique sont disponibles</t>
  </si>
  <si>
    <t>3.6</t>
  </si>
  <si>
    <t>Gestion de la dette publique</t>
  </si>
  <si>
    <t>Résultat : La viabilité de la dette publique à moyen et long termes est assurée</t>
  </si>
  <si>
    <t>3.6.1</t>
  </si>
  <si>
    <t xml:space="preserve">Mettre à jour  le logiciel de suivi du portefeuille titre de l’Etat </t>
  </si>
  <si>
    <t>le logiciel de suivi du portefeuille titre de l’Etat est mise à jour</t>
  </si>
  <si>
    <t>3.6.2</t>
  </si>
  <si>
    <t xml:space="preserve">Produire le rapport sur les actifs financiers sur le volet portefeuille titres </t>
  </si>
  <si>
    <t>Le rapport sur les actifs financiers est disponible</t>
  </si>
  <si>
    <t>3.6.3</t>
  </si>
  <si>
    <t>3.6.4</t>
  </si>
  <si>
    <t>3.7</t>
  </si>
  <si>
    <t>Gestion du patrimoine de l’Etat</t>
  </si>
  <si>
    <t>Résultat 1: Le patrimoine non financier de l’Etat est bien géré</t>
  </si>
  <si>
    <t>3.7.1</t>
  </si>
  <si>
    <t>Informatiser le système de la comptabilité matière</t>
  </si>
  <si>
    <t>Le SIGCM est déployé dans 20 Etablissements publics de l’Etat ( EPE) et dans 20 collectivités territoriales (CT).</t>
  </si>
  <si>
    <t>3.7.2</t>
  </si>
  <si>
    <t>Consolider le compte  de gestion des matières des Ministères et Institutions et produire le compte central des matières</t>
  </si>
  <si>
    <t>Les comptes de gestions des matières des Ministères et Institutions sont examinés et le compte central des matières 2025 est élaboré</t>
  </si>
  <si>
    <t>3.7.3</t>
  </si>
  <si>
    <t>Mener une opération nationale de réforme des matières de l'Etat</t>
  </si>
  <si>
    <t>Les matières hors usage de l'administration sont déclassées et les lieux de travail assainis</t>
  </si>
  <si>
    <t>3.7.4</t>
  </si>
  <si>
    <t>Evaluer les  BCMP</t>
  </si>
  <si>
    <t xml:space="preserve">Le rapport globale d'évaluation des BCMP est disponible </t>
  </si>
  <si>
    <t>3.7.5</t>
  </si>
  <si>
    <t>Organiser le forum annuel des CPM</t>
  </si>
  <si>
    <t>Le rapport du forum est disponible</t>
  </si>
  <si>
    <t>3.7.6</t>
  </si>
  <si>
    <t>Former les acteurs  de la gestion du patrimoine non financier de l'Etat  sur les thématiques de  la comptabilité des matières et la gouvernance des biens publics</t>
  </si>
  <si>
    <t>300 acteurs de la gestion du patrimoine non financier de l'Etat sont formés sur les thématiques de la comptabilité des matières et la gouvernance des biens publics.</t>
  </si>
  <si>
    <t>3.7.7</t>
  </si>
  <si>
    <t xml:space="preserve">Assurer la sécurisation, l'entretien et le nettoyage de l'hôtel administratif du centre et du bâtiment R+11 </t>
  </si>
  <si>
    <t>Des prestataires sont recrutés pour assurer la sécurisation, l'entretien et le nettoyage de l'hôtel administratif du centre et du bâtiment R+11</t>
  </si>
  <si>
    <t>3.7.8</t>
  </si>
  <si>
    <t>Organiser des opérations de ventes aux enchères</t>
  </si>
  <si>
    <t>Dix (10) opérations de vente aux enchères est réalisée</t>
  </si>
  <si>
    <t xml:space="preserve">X </t>
  </si>
  <si>
    <t>3.7.9</t>
  </si>
  <si>
    <t>Relire les contrats de bail des bâtiments pris en location par l'Etat</t>
  </si>
  <si>
    <t>60 contrats de bail pris en location par l'Etat relus</t>
  </si>
  <si>
    <t>3.7.10</t>
  </si>
  <si>
    <t>Elaborer le plan type de bâtiment administratif de type R+7 pour les quatre (04) chefs lieux de nouvelles régions</t>
  </si>
  <si>
    <t>Le plan type de bâtiment administratif de type r+7 pour les  quatre (04) chefs lieux de nouvelles régions est élaboré</t>
  </si>
  <si>
    <t>3.7.11</t>
  </si>
  <si>
    <t>Elaborer le plan type de batiment administratif de type R+5 pour les chefs lieux de provinces</t>
  </si>
  <si>
    <t>Le plan type de bâtiment administratif de type r+5  pour les chefs lieux de provinces est élaboré</t>
  </si>
  <si>
    <t>3.7.12</t>
  </si>
  <si>
    <t xml:space="preserve"> Réhabiliter des bâtiments administratifs</t>
  </si>
  <si>
    <t>Six (06) bâtiments administratifs sont réhabilités.</t>
  </si>
  <si>
    <t>3.7.13</t>
  </si>
  <si>
    <t>Assurer des opérations de contrôle de l’occupation des bâtiments pris en location par l’Etat.</t>
  </si>
  <si>
    <t>Deux (02) opérations de contrôle de l’occupation des bâtiments pris en location par l’Etat sont réealisées.</t>
  </si>
  <si>
    <t>3.7.14</t>
  </si>
  <si>
    <t>Organiser des opérations de contrôle des véhicules de l'Etat et de ses démembrements</t>
  </si>
  <si>
    <t>Deux (02) opérations de contrôle des véhicules de l'Etat et de ses démembrements sont réealisées.</t>
  </si>
  <si>
    <t>3.7.15</t>
  </si>
  <si>
    <t>Etablir la situation exhaustive du parc automobile des EPE et des CT</t>
  </si>
  <si>
    <t>La situation exhaustive du parc automobile de 20 CT  est disponible</t>
  </si>
  <si>
    <t>3.7.16</t>
  </si>
  <si>
    <t>Assurer le suivi de la géolocalisation des véhicules de l'Etat.</t>
  </si>
  <si>
    <t>Le suivi de la géolocalisation des véhicules de l'Etat est assuré.</t>
  </si>
  <si>
    <t>3.7.17</t>
  </si>
  <si>
    <t>Organiser les sessions de la commission d’examen des demandes ou des renouvellements d’agréments techniques pour la maintenance du matériel roulant de l’Etat</t>
  </si>
  <si>
    <t>Deux (02) sessions de la commission d’examen des demandes ou des renouvellements d’agréments techniques pour la maintenance du matériel roulant de l’Etat sont organisées</t>
  </si>
  <si>
    <t>3.7.18</t>
  </si>
  <si>
    <t>Suivre de  la mise en œuvre des mesures définies dans le cadre de la rationalisation des dépenses de l’Etat liées à l’eau, l’électricité et au Téléphone</t>
  </si>
  <si>
    <t>Trois (03) missions  de contrôles inopinés des branchements d’eau, d’électricité et de téléphone des commerces installés ou à proximité des services publics sont rélalisés.</t>
  </si>
  <si>
    <t>3.7.19</t>
  </si>
  <si>
    <t>Le renforcement des capacités au profit des grands consommateurs est effective.</t>
  </si>
  <si>
    <t>3.7.20</t>
  </si>
  <si>
    <t>Des propositions d'ajustement des puissances électriques suscrites des ministères et institutions sont faites.</t>
  </si>
  <si>
    <t>Résultat 2: Le patrimoine financier de l’Etat est bien géré</t>
  </si>
  <si>
    <t>3.7.21</t>
  </si>
  <si>
    <t>3.7.22</t>
  </si>
  <si>
    <t>Elaborer les projets de textes pour  la création d'une holding de gestion de portefeuille titres (établissements de crédits et assurances)</t>
  </si>
  <si>
    <t xml:space="preserve">Les projets de textes pour  la création d'une holding de gestion de portefeuille titres (établissements de crédits et assurances) sont élaborés </t>
  </si>
  <si>
    <t>3.8</t>
  </si>
  <si>
    <t>Exercice de la tutelle et supervision des systèmes financiers</t>
  </si>
  <si>
    <t>Résultat 1: La bonne gouvernance des structures et entités sous tutelle est renforcée</t>
  </si>
  <si>
    <t>3.8.1</t>
  </si>
  <si>
    <t>Réaliser le contrôle des sociétés et intermédiaires d'assurance</t>
  </si>
  <si>
    <t>100 missions de contrôle sont réalisées</t>
  </si>
  <si>
    <t>3.8.2</t>
  </si>
  <si>
    <t>Produire le rapport sur le marché des assurances</t>
  </si>
  <si>
    <t>un rapport annuel sur les sociétés  d'assurance est produit</t>
  </si>
  <si>
    <t>3.8.3</t>
  </si>
  <si>
    <t>Produire le rapport sur les intermédiaires d'assurances</t>
  </si>
  <si>
    <t>Un rapport annuel sur les intermediaires assurance est produit</t>
  </si>
  <si>
    <t>3.8.4</t>
  </si>
  <si>
    <t>Elaborer l"annuaire statistique du secteur des assurances au Burkina Faso et son tableau de bord</t>
  </si>
  <si>
    <t xml:space="preserve">L"annuaire statistique du secteur des assurances au Burkina Faso et son tableau de bord sont produits </t>
  </si>
  <si>
    <t>3.8.5</t>
  </si>
  <si>
    <t>Organiser une rencontre annuelle avec les IMF</t>
  </si>
  <si>
    <t>La rencontre est organisée</t>
  </si>
  <si>
    <t xml:space="preserve">FET </t>
  </si>
  <si>
    <t>3.8.6</t>
  </si>
  <si>
    <t>Elaborer une stratégie nationale de supervision du secteur des jeux de hasard</t>
  </si>
  <si>
    <t>La stratégie nationale de supervision du secteur des jeux de hasard est disponible</t>
  </si>
  <si>
    <t>3.8.7</t>
  </si>
  <si>
    <t>Organiser des sessions de l'observatoire des jeux de hasard</t>
  </si>
  <si>
    <t>Les rapports de tenue de ssessions sont disponibles</t>
  </si>
  <si>
    <t>3.8.8</t>
  </si>
  <si>
    <t>Organiser la rencontre annuelle des administrateurs dans les sociétés à capitaux publics</t>
  </si>
  <si>
    <t>La rencontre est tenue et le compte rendu est disponible</t>
  </si>
  <si>
    <t>3.8.9</t>
  </si>
  <si>
    <t>Préparer la participation de MEF à l'AGSE</t>
  </si>
  <si>
    <t>Les documents techniques sont élaborés</t>
  </si>
  <si>
    <t>3.8.10</t>
  </si>
  <si>
    <t>Organiser l'Assemblée Générale des Etablissements Publics de l'Etat (AG-EPE)</t>
  </si>
  <si>
    <t xml:space="preserve">L'AG-EPE  est tenue et le rapport de la session est disponible </t>
  </si>
  <si>
    <t>Résultat 2 : La viabilité et la stabilité du système financier sont améliorées</t>
  </si>
  <si>
    <t>3.8.11</t>
  </si>
  <si>
    <t>Réaliser le contrôle sur place des Institutions de Microfinances</t>
  </si>
  <si>
    <t>45 missions de contrôle sont réalisées</t>
  </si>
  <si>
    <t>FET et BE</t>
  </si>
  <si>
    <t>3.8.12</t>
  </si>
  <si>
    <t>Produire un rapport annuel  sur le secteur de la microfinance</t>
  </si>
  <si>
    <t>Le rapport 2025 sur le secteur de la microfinance est produit</t>
  </si>
  <si>
    <t>3.8.13</t>
  </si>
  <si>
    <t>Mettre en place le Fonds de dépôt des garanties du secteur de la microfinance</t>
  </si>
  <si>
    <t>Le Fonds de dépôt des garanties du secteur de la microfinance est mis en place</t>
  </si>
  <si>
    <t>3.8.14</t>
  </si>
  <si>
    <t xml:space="preserve">Evaluer et produire le rapport de performances des bureaux de change </t>
  </si>
  <si>
    <t>Les bureaux de change sont évalués et le rapport de performances est produit</t>
  </si>
  <si>
    <t>3.8.15</t>
  </si>
  <si>
    <t xml:space="preserve">Réaliser le contrôle sur pièces et sur place des  bureaux de transfert rapide d'argent et de change manuel </t>
  </si>
  <si>
    <t xml:space="preserve">Le plan de contrôle est mis en œuvre </t>
  </si>
  <si>
    <t>3.8.16</t>
  </si>
  <si>
    <t>Produire le rapport relatif au marché des capitaux</t>
  </si>
  <si>
    <t xml:space="preserve"> le rapport relatif au marché des capitaux est produit</t>
  </si>
  <si>
    <t>3.8.17</t>
  </si>
  <si>
    <t>Contribuer à l'opérationnalisation des fonds nationaux fusionnés</t>
  </si>
  <si>
    <t>L'opérationnalisation des fonds nationaux fusionnés est effective</t>
  </si>
  <si>
    <t xml:space="preserve">Déconcentration et appui à la décentralisation - volet dépenses </t>
  </si>
  <si>
    <t>Résultat : L'appui technique et budgétaire aux CT est renforcé</t>
  </si>
  <si>
    <t>3.9.1</t>
  </si>
  <si>
    <t>Elaborer la circulaire budgétaire des collectivités territoriales</t>
  </si>
  <si>
    <t>La circulaire budgétaire 2027 des collectivités territoriales est élaborée</t>
  </si>
  <si>
    <t>3.9.2</t>
  </si>
  <si>
    <t>Produire le rapport global sur les finances locales dans les délais</t>
  </si>
  <si>
    <t>Les données statistiques des comptes administratifs et comptes de gestion sont collectées et saisies</t>
  </si>
  <si>
    <t>3.9.3</t>
  </si>
  <si>
    <t xml:space="preserve">Les données statistisques sur les finances locales sont produites </t>
  </si>
  <si>
    <t>3.9.4</t>
  </si>
  <si>
    <t xml:space="preserve">Le rapport global sur les finances locales est produit </t>
  </si>
  <si>
    <t>Programme 4 : Contrôle, audit et sauvegarde des intérêts de l'Etat</t>
  </si>
  <si>
    <t>4.1</t>
  </si>
  <si>
    <t>Contrôle, audit et lutte contre la fraude, le faux et la corruption</t>
  </si>
  <si>
    <t>Résultat 1: Le  contrôle administratif  est renforcé</t>
  </si>
  <si>
    <t>4.1.1</t>
  </si>
  <si>
    <t>Contrôler l'exécution physique de 250 contrats de marchés publics de plus de 20 millions(y compris sur financement extérieur)</t>
  </si>
  <si>
    <t>250 marchés publics de plus de 20 millions sont annuellement contrôlés</t>
  </si>
  <si>
    <t>4.1.2</t>
  </si>
  <si>
    <t>Assurer l'inspection et l'audit organisationnel des services</t>
  </si>
  <si>
    <t>10 services administratifs de la DG-CMEF sont audités</t>
  </si>
  <si>
    <t>4.1.3</t>
  </si>
  <si>
    <t>Réaliser des missions de suivi sur place de la mise en œuvre des recommandations des audits et contrôles antérieurs réalisés par l'ITCMEF</t>
  </si>
  <si>
    <t>cinq (05) missions de suivi sur place de la mise en œuvre des recommandations des audits et contrôles antérieurs sont réalisées</t>
  </si>
  <si>
    <t>BE/PICA</t>
  </si>
  <si>
    <t>4.1.4</t>
  </si>
  <si>
    <t>Assurer le contrôle sur place des postes comptables</t>
  </si>
  <si>
    <t>1558 postes comptables sont vérifiés et les rapports de vérification sont disponibles</t>
  </si>
  <si>
    <t>4.1.5</t>
  </si>
  <si>
    <t xml:space="preserve"> Assurer un suivi particulier de la vérification des caisses des TR, de la BDT et la TGE</t>
  </si>
  <si>
    <t>Le contrôle sur pièces des caisses des TR  est assuré</t>
  </si>
  <si>
    <t>4.1.6</t>
  </si>
  <si>
    <t>Réaliser l'audit basé sur les risques des structures de la DGTCP</t>
  </si>
  <si>
    <t>L'audit basé sur les risques de trois (03) structures de la DGTCP est réalisé</t>
  </si>
  <si>
    <t>4.1.7</t>
  </si>
  <si>
    <t>Exécuter le plan annuel de vérification des régies de recettes et des RAF/Douanes</t>
  </si>
  <si>
    <t xml:space="preserve">* 275 régies de recettes sont vérifiés
*9 Receveurs des administrations financières de Douanes sont vérifiés </t>
  </si>
  <si>
    <t>4.1.8</t>
  </si>
  <si>
    <t>Exécuter le plan annuel de conciliation sur les données auprès des sociétés minières industrielles</t>
  </si>
  <si>
    <t>12 missions de conciliation auprès des sociétés minières sont réalisées</t>
  </si>
  <si>
    <t>4.1.9</t>
  </si>
  <si>
    <t xml:space="preserve">Contrôler/auditer les Etablissements Publics de l'Etat (EPE) et Fonds Nationaux (FN) </t>
  </si>
  <si>
    <t xml:space="preserve">Les postes de travail de  cent vingt et un (121) EPE ET FN sont audités </t>
  </si>
  <si>
    <t>4.1.10</t>
  </si>
  <si>
    <t>Contrôler/auditer les Projets et programmes</t>
  </si>
  <si>
    <t>Cinq (05) projets et programmes sont contrôlés/audités</t>
  </si>
  <si>
    <t>4.1.11</t>
  </si>
  <si>
    <t>Contrôler/auditer les Sociétés d'Etat</t>
  </si>
  <si>
    <t>Cinq (05) Sociétés d'Etat sont contrôlées/auditées</t>
  </si>
  <si>
    <t>4.1.12</t>
  </si>
  <si>
    <t>Contrôler/auditer les entités privées béneficiaires de deniers publics</t>
  </si>
  <si>
    <t>Deux (02) entités privées béneficiaires de deniers publics sont contrôlées/auditées</t>
  </si>
  <si>
    <t>4.1.13</t>
  </si>
  <si>
    <t xml:space="preserve">Réaliser le contrôle des comptes de dépôts </t>
  </si>
  <si>
    <t>Le contrôle de deux cents (200) comptes de dépôts est réalisé</t>
  </si>
  <si>
    <t>4.1.14</t>
  </si>
  <si>
    <t xml:space="preserve">Réaliser l'audit des marchés publics </t>
  </si>
  <si>
    <t>Au moins trois cent cinquante (350) marchés de l'Etat et de ses démembrements ont audités</t>
  </si>
  <si>
    <t>4.1.15</t>
  </si>
  <si>
    <t>Contrôler la gestion financière et comptable des Collectivités Territoriales (Régions et Communes)</t>
  </si>
  <si>
    <t>Deux (02) Collectivités Territoriales sont contrôlées</t>
  </si>
  <si>
    <t>4.1.16</t>
  </si>
  <si>
    <t>Appuyer l'élaboration de la cartographie des risques au profit des entités publiques et parapubliques</t>
  </si>
  <si>
    <t>Un plan d'accompagnement est élaboré et au moins deux (02) missions d'appui à l'élaboration de la cartographies des risques sont réalisées</t>
  </si>
  <si>
    <t>4.1.17</t>
  </si>
  <si>
    <t>Disséminer la politique nationale anti-corruption et les bonnes pratiques en matière de finances publiques</t>
  </si>
  <si>
    <t xml:space="preserve"> -Au moins deux (02) séances de vulgarisation et d'appropriation des outils de lutte contre la corruption au profit du personnel du MEF sont réalisées
 -Au moins trente (30) sessions de sensiblisations sont réalisées au profit des agents publics et des usagers
-Une session (01) de formation est réalisée au profit des CAC
 -au moins dix (10) publications sur les bonnes pratiques sont faites dans les medias ou plateformes numériques</t>
  </si>
  <si>
    <t>4.1.18</t>
  </si>
  <si>
    <t xml:space="preserve">Auditer les textes et dispositifs relatifs aux finances publiques </t>
  </si>
  <si>
    <t>Au moins une étude sur la gestion de depenses spécifiques  est réalisée (communication, carburant, logement administratif, téléphone et ordinateur portable)</t>
  </si>
  <si>
    <t>4.1.19</t>
  </si>
  <si>
    <t>Réaliser l'audit du processus de devolution des biens de l'Etat et de ses demembrements</t>
  </si>
  <si>
    <t>L'audit du processus de reformes et de vente aux enchères des biens publics est réalisé</t>
  </si>
  <si>
    <t>4.1.20</t>
  </si>
  <si>
    <t xml:space="preserve">Auditer le processus de gestion des opérations d'assiettes en matière fiscale et douanière </t>
  </si>
  <si>
    <t xml:space="preserve"> -L'évaluation de la maîtrise de l'espèce, de l'origne  ou de la quantité de marchandises declarées est réalisée 
 -Le Contrôle du respect des procédures d’enrôlement et de déclassement des contribuables est réalisé</t>
  </si>
  <si>
    <t>4.1.21</t>
  </si>
  <si>
    <t xml:space="preserve">Réaliser l'audit de la mobilisation des recettes de services et des recettes propres des EPE/FN </t>
  </si>
  <si>
    <t xml:space="preserve">L'audit de la mobilisation des recettes d'au moins deux (02) natures de recettes de services ou de recettes propres est réalisé </t>
  </si>
  <si>
    <t>4.1.22</t>
  </si>
  <si>
    <t>Contrôler la gestion des valeurs inactives de l'Etat et de ses demembrements</t>
  </si>
  <si>
    <t>La gestion des valeurs inactives dans cinq (05) entités publiques et parapubliques est contrôlée</t>
  </si>
  <si>
    <t>4.1.23</t>
  </si>
  <si>
    <t>Réaliser des missions de sensibilisation du personnel et des usagers sur la corruption</t>
  </si>
  <si>
    <t>six (06) sessions de sensibilisation sont réalisées au profit du personnel de la DGCMEF et des usagers</t>
  </si>
  <si>
    <t>PICA</t>
  </si>
  <si>
    <t>Résultat 2: La lutte contre la fraude, le faux et la corruption est renforcée</t>
  </si>
  <si>
    <t>4.1.24</t>
  </si>
  <si>
    <t>Tenir des sessions ordinaires de la Commission Nationale de lutte contre la Fraude</t>
  </si>
  <si>
    <t>Deux (02) sessions ordinaires de la Commission Nationale de lutte contre la Fraude sont tenues</t>
  </si>
  <si>
    <t>4.1.25</t>
  </si>
  <si>
    <t>Controler l'application de la règlementation en matière douanière, fiscale, commerciale et environnementale dans des entreprises.</t>
  </si>
  <si>
    <t>180 entreprises sont controlées sur l'application de la règlémentation en matière douanière, fiscale, commerciale et environnementale</t>
  </si>
  <si>
    <t>4.1.26</t>
  </si>
  <si>
    <t>Effectuer des sorties  terrain pour le contrôle de la regularité, de la detention et de la destination des marchandises en circulation ou en transit</t>
  </si>
  <si>
    <t>540 sorties terrain pour le contrôle de la regularité et de la detention et de la destination des marchandises en circulation ou en transit sont effectués</t>
  </si>
  <si>
    <t>4.1.27</t>
  </si>
  <si>
    <t>Produire des spots plublicitaires radiophoniques ou télévisuels  en matière douanière, fiscale, commerciale et environnementale.</t>
  </si>
  <si>
    <t xml:space="preserve">  Deux (02) spots plublicitaires radiophoniques ou télévisuels  en matière douanière, fiscale, commerciale et environnementale ont été produits</t>
  </si>
  <si>
    <t>4.1.28</t>
  </si>
  <si>
    <t>Diffuser des spots plublicitaires radiophoniques ou télévisuels  en matière douanière, fiscale, commerciale et environnementale.</t>
  </si>
  <si>
    <t xml:space="preserve">  Deux (02) spots plublicitaires radiophoniques ou télévisuels  en matière douanière, fiscale, commerciale et environnementale ont été diffusés</t>
  </si>
  <si>
    <t>4.1.29</t>
  </si>
  <si>
    <t>Developper un système informatisé de lutte contre la fraude</t>
  </si>
  <si>
    <t>Le système de lutte contre la fraude est amélioré et testé; Une connexion fonctionnelle existe entre le système informatisé de lutte contre la fraude les autres applications existabtes du ministère</t>
  </si>
  <si>
    <t>Résultat 3: la transparence dans la gestion des finances publiques est renforcée</t>
  </si>
  <si>
    <t>4.1.30</t>
  </si>
  <si>
    <t>Assurer l'élaboration des rapports annuels</t>
  </si>
  <si>
    <t>Le rapport général annuel d'activités n-1 de l'IGF est élaboré et la demande de publication sur le site Web du ministère est faite</t>
  </si>
  <si>
    <t>4.1.31</t>
  </si>
  <si>
    <t>Le rapport annuel n-1 du PICA/SC/MEF est élaboré</t>
  </si>
  <si>
    <t>4.1.32</t>
  </si>
  <si>
    <t>Elaborer les rapports trimestriels sur les délais de traitement des dossiers de l'IGF</t>
  </si>
  <si>
    <t>Quatre (04) rapports trimestriels sur les délais de traitement des dossiers de l'IGF sont élaborés</t>
  </si>
  <si>
    <t>4.1.33</t>
  </si>
  <si>
    <t>Tenir les cadres de concertation statutaires de l'IGF</t>
  </si>
  <si>
    <t>Au moins dix (10) réunions mensuelles de direction et une (01) Assemblée Générale sont tenues</t>
  </si>
  <si>
    <t>4.1.34</t>
  </si>
  <si>
    <t>Suivre  la mise en œuvre des recommandations issues des contrôles et des audits antérieurs des structures</t>
  </si>
  <si>
    <t>Le suivi de la mise en œuvre des recommandations issues des contrôles et des audits antérieures de 70 structures est  réalisé</t>
  </si>
  <si>
    <t>4.1.35</t>
  </si>
  <si>
    <t>Assurer l'évaluation des dispositifs de contrôle interne au sein des departements ministeriels et des institutions</t>
  </si>
  <si>
    <t>Un plan d'évaluation des DCI est élaboré et l'évaluation des dispositifs de contrôle interne de huit (08) structures  est réalisée</t>
  </si>
  <si>
    <t>4.1.36</t>
  </si>
  <si>
    <t>Réaliser des missions d'investigations/commandées</t>
  </si>
  <si>
    <t>Quinze (15) missions d'investigations/commandées sont réalisées</t>
  </si>
  <si>
    <t>4.1.37</t>
  </si>
  <si>
    <t>Réaliser des missions d'appui ou conjointe de contrôle ou d'audit</t>
  </si>
  <si>
    <t>Au moins deux (02) missions d'appui ou conjointe sont réalisées</t>
  </si>
  <si>
    <t>4.1.38</t>
  </si>
  <si>
    <t>Réaliser une enquête de satisfaction auprès des usagers et partenaires sur les prestations offertes et sur la perception de la corruption au sein du MEF</t>
  </si>
  <si>
    <t>Une enquête de satisfaction auprès des usagers et partenaires dans trois (03) régions sur les prestations offertes et sur la perception de la corruption au sein du MEF sont réalisées</t>
  </si>
  <si>
    <t>4.1.39</t>
  </si>
  <si>
    <t>Auditer  les Systèmes d’information en matière de gestion des finances publiques</t>
  </si>
  <si>
    <t>une formation suivi de coaching sur l'audit informatique est réalisé</t>
  </si>
  <si>
    <t>4.1.40</t>
  </si>
  <si>
    <t>Assurer le contrôle et la supervision des assujettis en matière de LBC/FT/FP</t>
  </si>
  <si>
    <t>Au moins trois (03) missions de contrôle et de supervision des assujettis en matière de LBC/FT/FP sont réalisées</t>
  </si>
  <si>
    <t>4.1.41</t>
  </si>
  <si>
    <t xml:space="preserve">Auditer les processus de gestion du domaine foncier </t>
  </si>
  <si>
    <t>L'audit d'au moins un (01) processus du domaine foncier est réalisé</t>
  </si>
  <si>
    <t>4.1.42</t>
  </si>
  <si>
    <t>Elaborer le rapport de cadrage du rapport ITIE</t>
  </si>
  <si>
    <t>Le rapport de cadrage du rapport ITIE 2025 est élaboré</t>
  </si>
  <si>
    <t xml:space="preserve">SP-ITIE </t>
  </si>
  <si>
    <t>BE/PARGFM</t>
  </si>
  <si>
    <t>4.1.43</t>
  </si>
  <si>
    <t>Elaborer le rapport ITIE</t>
  </si>
  <si>
    <t>Le rapport ITIE 2025 est élaboré</t>
  </si>
  <si>
    <t>4.1.44</t>
  </si>
  <si>
    <t xml:space="preserve">Simplifier le rapport ITIE </t>
  </si>
  <si>
    <t>Le rapport ITIE 2025 est simpiflié</t>
  </si>
  <si>
    <t>4.1.45</t>
  </si>
  <si>
    <t>Elaborer un tableau de bord des indicateurs ITIE</t>
  </si>
  <si>
    <t>Le tableau de bord des indicateurs ITIE est élaboré</t>
  </si>
  <si>
    <t>4.1.46</t>
  </si>
  <si>
    <t>Collecter les données issues des protocoles entre les sociétés minières et les communautés locales ainsi que les statistiques sur les conflits dans les communes minières</t>
  </si>
  <si>
    <t>Les données issues des protocoles entre les sociétés minières et les communautés locales ainsi que les statistiques sur les conflits dans les communes minières sont collectées et publiées</t>
  </si>
  <si>
    <t>4.1.47</t>
  </si>
  <si>
    <t>Former les points focaux des sociétés minières sur la conciliation et le processus ITIE</t>
  </si>
  <si>
    <t>40 points focaux des sociétés minières sont formés sur la conciliation et le processus ITIE</t>
  </si>
  <si>
    <t>4.1.48</t>
  </si>
  <si>
    <t xml:space="preserve">Former les acteurs sur la détermination des super-profits et la progressivité du régime des redevances aurifères </t>
  </si>
  <si>
    <t xml:space="preserve">30 cadres de la DGI, de la DGTCP, de la DGMG et du SP-ITIE sont formés sur la détermination des super-profits et la progressivité du régime des redevances aurifères </t>
  </si>
  <si>
    <t>4.1.49</t>
  </si>
  <si>
    <t>Traduire le rapport ITIE en 07 langues</t>
  </si>
  <si>
    <t>Le rapport ITIE 2024 est traduit en  07 langues nationales</t>
  </si>
  <si>
    <t>4.1.50</t>
  </si>
  <si>
    <t xml:space="preserve">Organiser une conférence de presse sur le rapport ITIE </t>
  </si>
  <si>
    <t>Une conférence de presse sur le rapport ITIE 2024 est organisée</t>
  </si>
  <si>
    <t>4.1.51</t>
  </si>
  <si>
    <t>Disséminer le rapport ITIE dans sep (07) régions minières</t>
  </si>
  <si>
    <t>Le rapport ITIE 2024 est disséminé dans sep (07) régions minières</t>
  </si>
  <si>
    <t>4.1.52</t>
  </si>
  <si>
    <t>Organiser une conférence publique sur le rapport ITIE</t>
  </si>
  <si>
    <t>Une conférence publique sur le rapport ITIE 2024 est organisée</t>
  </si>
  <si>
    <t>4.1.53</t>
  </si>
  <si>
    <t>Réaliser deux émissions télévisuelles sur une thématique de la Norme ITIE</t>
  </si>
  <si>
    <t>Deux émissions télévisuelles sur une thématique de la Norme ITIE  sont réalisées</t>
  </si>
  <si>
    <t>4.1.54</t>
  </si>
  <si>
    <t xml:space="preserve">Créer  et diffuser 05 visuels web  </t>
  </si>
  <si>
    <t xml:space="preserve"> 05 visuels web sont crées et diffusés  </t>
  </si>
  <si>
    <t>4.1.55</t>
  </si>
  <si>
    <t>Former les acteurs des médias et les communicants sur les grandes thématiques du rapport  ITIE</t>
  </si>
  <si>
    <t xml:space="preserve"> Les acteurs des médias et les communicants  sont formés sur les grandes thématiques du rapport  ITIE</t>
  </si>
  <si>
    <t>4.1.56</t>
  </si>
  <si>
    <t>Réaliser et diffuser des capsules vidéo sur des thématiques de la norme ITIE</t>
  </si>
  <si>
    <t xml:space="preserve">4 capsules vidéos sont réalisées et diffusées </t>
  </si>
  <si>
    <t>4.1.57</t>
  </si>
  <si>
    <t xml:space="preserve">Organiser et diffuser en ligne des panels de discussion publics sur des thématiques de la Norme ITIE  </t>
  </si>
  <si>
    <t xml:space="preserve">03 panels de discussion sont organisés et diffusés en ligne </t>
  </si>
  <si>
    <t>4.1.58</t>
  </si>
  <si>
    <t>Réaliser 07 émissions radio en langues nationales sur des thématiques de la Norme ITIE</t>
  </si>
  <si>
    <t>07 émissions radio  en langues nationales sur les des thématiques de la Norme ITIE sont réalisées</t>
  </si>
  <si>
    <t>4.1.59</t>
  </si>
  <si>
    <t>Produire 04 bulletins trimestriels ITIE</t>
  </si>
  <si>
    <t>04 numéros du bulletin trimestriel ITIE sont produits</t>
  </si>
  <si>
    <t>4.1.60</t>
  </si>
  <si>
    <t>Réaliser une campagne de communication multimédias sur le rapport ITIE</t>
  </si>
  <si>
    <t xml:space="preserve">Une campagne de communication multimédias sur le rapport ITIE est réalisée </t>
  </si>
  <si>
    <t>4.1.61</t>
  </si>
  <si>
    <t>Tenir 4 sessions ordinaires du comité de pilotage</t>
  </si>
  <si>
    <t>4 sessions ordinaires du comité de pilotage sont tenues</t>
  </si>
  <si>
    <t>4.1.62</t>
  </si>
  <si>
    <t>Former 15  personnes de la société civile sur leurs attentes dans la validation de la mise en œuvre de la  norme ITIE 2023</t>
  </si>
  <si>
    <t xml:space="preserve">15  personnes de la société civiles sont formées sur leurs attentes dans la validation de la mise en œuvre de la  norme 2023 </t>
  </si>
  <si>
    <t>4.1.63</t>
  </si>
  <si>
    <t>Former les acteurs du secteur minier sur les outils de gestion environnementale et sociale de l'activité minière</t>
  </si>
  <si>
    <t>20 acteurs du secteur minier sont formés sur les outils de gestion environnementale et sociale de l'actuvité miniére</t>
  </si>
  <si>
    <t>4.1.64</t>
  </si>
  <si>
    <t>Elaborer un rapport de suivi de la mise en œuvre des recommandations  ITIE</t>
  </si>
  <si>
    <t>Un rapport de suivi de la mise en œuvre des recommandations  ITIE est élaboré</t>
  </si>
  <si>
    <t>4.1.65</t>
  </si>
  <si>
    <t xml:space="preserve">Elaborer le rapport d'avancement 2024 </t>
  </si>
  <si>
    <t>Le rapport d'avancement 2024 est élaboré</t>
  </si>
  <si>
    <t>4.1.66</t>
  </si>
  <si>
    <t>Elaborer le plan triennal glissant 2026-2028 de la strategie de l'ITIE</t>
  </si>
  <si>
    <t>Le plan triennal glissant 2028-2026 de la strategie de l'ITIE est élaboré</t>
  </si>
  <si>
    <t>4.1.67</t>
  </si>
  <si>
    <t>Elaborer le rapport d'execution de la tranche annuelle 2025 du plan d'action de la strategie ITIE</t>
  </si>
  <si>
    <t>Le rapport d'execution de la tranche annuelle 2025 du plan d'action de la strategie ITIE est élaboré</t>
  </si>
  <si>
    <t>4.1.68</t>
  </si>
  <si>
    <t>Realiser une auto-évaluation de la mise en œuvre de la norme ITIE au Burkina Faso</t>
  </si>
  <si>
    <t>Une auto-évaluation de la mise en œuvre de la norme ITIE au Burkina Faso est réalisée</t>
  </si>
  <si>
    <t>4.1.69</t>
  </si>
  <si>
    <t>Partciper à la conference mondiale de l'ITIE</t>
  </si>
  <si>
    <t>La participation du Burkina Faso à la conférence mondiale de l'ITIE est assurée</t>
  </si>
  <si>
    <t xml:space="preserve">Lutte contre le blanchiment des capitaux et le financement du terrorisme </t>
  </si>
  <si>
    <t>Résultat:</t>
  </si>
  <si>
    <t>4.2.1</t>
  </si>
  <si>
    <t>Assurer le traitement efficace des Déclarations d'opérations suspectes (DOS) </t>
  </si>
  <si>
    <t xml:space="preserve">90% au moins des DOS sont traitées </t>
  </si>
  <si>
    <t>4.2.2</t>
  </si>
  <si>
    <t xml:space="preserve">Assurer l'auto- évaluation du  dispositif national de LBC/FT/FP en prélude àl'Evaluation Mutuelle du Burkina Faso </t>
  </si>
  <si>
    <t>Le rapport de l'auto-évaluation du dispositif national de LBC/FT/FP est disponible</t>
  </si>
  <si>
    <t>4.2.3</t>
  </si>
  <si>
    <t>Assurer l'Evaluation des risques  de BC/FT des Actifs Virtuels et des Prestataires de Services d'Actifs Virtuels (AV/PSAV)</t>
  </si>
  <si>
    <t>Le rapport dl'évaluation nationale des risques de BC/FT des Actifs Virtuels et des Prestataires de Services d'Actifs Virtuels (AV/PSAV)/FP est disponible</t>
  </si>
  <si>
    <t>4.2.4</t>
  </si>
  <si>
    <t>Assurer l'évaluation des risques de financement de la prolifération des Armes de Destructions Massives (ADM)</t>
  </si>
  <si>
    <t>Le rapport dl'évaluation nationale des risques l'évaluation des risques de financement de la prolifération des Armes de Destructions Massives (ADM) est disponible</t>
  </si>
  <si>
    <t>4.2.5</t>
  </si>
  <si>
    <t xml:space="preserve">Assurer le secrétariat technique de la Commission consultative sur le gel administratif  </t>
  </si>
  <si>
    <t>Au moins deux (02) arrêtés de gel de biens et de ressources économiques de terroristes sont disponibles</t>
  </si>
  <si>
    <t>4.2.6</t>
  </si>
  <si>
    <t>Produire le rapport pays  sur la Lutte contre le blanchiment de capitaux et le Financement du terrorisme (LBC/FT) à transmettre au GIABA ;</t>
  </si>
  <si>
    <t>Le rapport pays 2025 sur la Lutte contre le blanchiment de capitaux et le Financement du terrorisme (LBC/FT) à transmettre au GIABA est produit</t>
  </si>
  <si>
    <t>4.2.7</t>
  </si>
  <si>
    <t xml:space="preserve">Assurer le secrétariat technique du processus de formulation d'une nouvelle stratégie nationale de LBC/FT/FP </t>
  </si>
  <si>
    <t>Le document  de  Stratégie Nationale de LBC/FT/FP est diponible</t>
  </si>
  <si>
    <t>4.2.8</t>
  </si>
  <si>
    <t>Assurer l'évaluation des risques de financement du terrorisme des Organismes à But Non Lucratif (OBNL)</t>
  </si>
  <si>
    <t>Le rapport dl'évaluation nationale des risques de FT des OBNL est disponible</t>
  </si>
  <si>
    <t>4.2.9</t>
  </si>
  <si>
    <t>Assurer l'évaluation des risques de  BC/FT des personnes morales et constructions juridiques</t>
  </si>
  <si>
    <t>Le rapport dl'évaluation nationale des risques de  BC/FT des personnes morales et construction juridiques est disponible</t>
  </si>
  <si>
    <t>4.2.10</t>
  </si>
  <si>
    <t>Assurer l'évaluation finale  de la stratégie nationale de LBC/FT </t>
  </si>
  <si>
    <t>le rapport d'évaluation de la stratégie nationale de LBC/FT est disponible</t>
  </si>
  <si>
    <t>4.2.11</t>
  </si>
  <si>
    <t>Assécher les sources d'approvisionnement des groupes armés terroristes en ressources de tout genre</t>
  </si>
  <si>
    <t>-Des réseaux de transfert informel d'argent  sont contrôlés
'-Le repertoire  de réseau de transfert informel d'argent est actualisé</t>
  </si>
  <si>
    <t>4.2.12</t>
  </si>
  <si>
    <t>vingt cinq (25)operations de sortie sont organisées</t>
  </si>
  <si>
    <t>4.2.13</t>
  </si>
  <si>
    <t>Réaliser le contrôle du dispositif de lutte contre le blanchiment de capitaux et le financement du terrorisme au sein des banques, des bureaux de change et de transfert d'argent et des Intermédiaires en opération de banque (IOB)</t>
  </si>
  <si>
    <t>Le contrôle du dispositif de lutte contre le blanchiment de capitaux et le financement du terrorisme au sein des banques, des bureaux de change et de transfert d'argent et des Intermédiaires en opération de banque (IOB) est réalisé</t>
  </si>
  <si>
    <t>4.3</t>
  </si>
  <si>
    <t>Prévention et gestion du contentieux de l’Etat</t>
  </si>
  <si>
    <t>Résultat : Les risques sont prévenus et les intérêts de l’Etat sont  mieux défendus</t>
  </si>
  <si>
    <t>4.3.1</t>
  </si>
  <si>
    <t>Représenter et défendre l'État et ses démembrements devant les juridictions et instances arbitrales</t>
  </si>
  <si>
    <t>-Les mémoires ou conclusions sont produits dans les dossiers impliquant l'Etat et ses démembrements
-Les audiences auxquelles l'AJE a reçu des citations sont assurées par des plaidoiries et observations;  
-Les procès sont gagnés à 80%</t>
  </si>
  <si>
    <t>4.3.2</t>
  </si>
  <si>
    <t>Représenter et défendre l'État dans le cadre des procédures non contentieuses (règlement amiable des litiges)</t>
  </si>
  <si>
    <t>-La participation aux séances de conciliation est assurée;
-L'indemnisation des dossiers spécifiques est assurée;
-Les dossiers de recours préalables favorables sont traités.</t>
  </si>
  <si>
    <t>4.3.3</t>
  </si>
  <si>
    <t xml:space="preserve">Traiter les dossiers d'indemnisation des victimes des accidents impliquant les véhicules de l’Etat </t>
  </si>
  <si>
    <t>-Les dossiers d'indemnisation des victimes des accidents impliquant les véhicules de l’Etat sont instruits et validés;
-Les protocoles sont signés;
-Les chèques sont émis et transmis au profit des victimes ou de leurs ayant-droits.</t>
  </si>
  <si>
    <t>4.3.4</t>
  </si>
  <si>
    <t>Traiter les dossiers d'indemnisation des agents publics victimes de terrorisme à l'exception des FAN</t>
  </si>
  <si>
    <t>-Les dossiers d'indemnisation des agents publics victimes de terrorisme à l'exclusion des militaires sont instruits et validés;  
-Les protocoles sont signés;
-Les chèques sont émis au profit des victimes ou de leurs ayant-droits.</t>
  </si>
  <si>
    <t>4.3.5</t>
  </si>
  <si>
    <t>Assurer le conseil juridique des structures de l’administration publique</t>
  </si>
  <si>
    <t>-Tous les avis sont émis sur saisine ou auto saisine ; 
-Deux rapports d'études thématiques sont disponibles.</t>
  </si>
  <si>
    <t>4.3.6</t>
  </si>
  <si>
    <t>Assurer le recouvrement des créances contentieuses de l’Etat</t>
  </si>
  <si>
    <t>-Le portefeuille des créances de l'Etat est établi ;
-Les actes de poursuite sont effectués; Les créances contentieuses de l’Etat sont recouvrées à hauteur de 750 000 000 FCFA .</t>
  </si>
  <si>
    <t>4.3.7</t>
  </si>
  <si>
    <t>Assurer le recouvrement des créances contentieuses des démembrements de l’Etat</t>
  </si>
  <si>
    <t xml:space="preserve">-Le portefeuille des créances des démembrements de l'Etat est établi ;
-Les créances contentieuses des démembrements de l’Etat sont recouvrées à hauteur de 3 100 000 000 FCFA.
</t>
  </si>
  <si>
    <t>4.3.8</t>
  </si>
  <si>
    <t>Assurer l'exécution des décisions de justice rendues au profit de l’Etat</t>
  </si>
  <si>
    <t xml:space="preserve">-Le point des décisions définitives favorables à l'Etat est établi;
-Les actes de poursuites sont effectués;
-Les condamnations favorables à l’Etat sont recouvrées à hauteur de 3 100 000 000 FCFA.
</t>
  </si>
  <si>
    <t>4.3.9</t>
  </si>
  <si>
    <t>Veiller à l’exécution des décisions de justice rendues contre l’Etat</t>
  </si>
  <si>
    <t>-Le point des demandes d’exécution de décisions de justice définitives défavorables à l'Etat est établi mensuellement;
-Des avis d'exécution sont adressés aux administrations concernées;
-Les avis d'engagement de paiement des condamnations financières sont envoyés à la DGAIE à concurrence de 4 500 000 000 FCFA.</t>
  </si>
  <si>
    <t>4.3.10</t>
  </si>
  <si>
    <t>Organiser le Cadre national de concertation des acteurs du conseil et du contentieux de l'administration</t>
  </si>
  <si>
    <t>-Le rapport de tenue du Cadre national de concertation des acteurs du conseil et du contentieux de l'administration est disponible</t>
  </si>
  <si>
    <t>4.3.11</t>
  </si>
  <si>
    <t>Elaborer le recueil des avis juridiques 2025 de l'AJE</t>
  </si>
  <si>
    <t>-Le recueil des avis juridiques  2025 de l'AJE est disponible</t>
  </si>
  <si>
    <t>4.3.12</t>
  </si>
  <si>
    <t>Elaborer l'Annuaire statistique 2025 de l'AJE</t>
  </si>
  <si>
    <t>-L'Annuaire statistique 2025  de l'AJE est disponible.</t>
  </si>
  <si>
    <t>4.3.13</t>
  </si>
  <si>
    <t>Elaborer le plan stratégique 2027-2031 de l'AJE</t>
  </si>
  <si>
    <t xml:space="preserve">
-Le rapport diagnostic de l’Agence judiciaire de l’AJE est disponible ;
-Le plan stratégique 2027-2031 est disponible ;
-Le 1er plan d'action 2027-2029  du plan stratégique est disponible.</t>
  </si>
  <si>
    <t>4.3.14</t>
  </si>
  <si>
    <t xml:space="preserve">Assurer la diffusion du recueil des avis juridiques et de l'Annuaire statistique 2025 de l'AJE </t>
  </si>
  <si>
    <t>Le recueil des avis juridiques et l'annuaire de l'AJE 2025 sont diffusés</t>
  </si>
  <si>
    <t>Programme 5 : Pilotage et soutien aux services du ministère</t>
  </si>
  <si>
    <t>5.1</t>
  </si>
  <si>
    <t>Coordination des actions du ministère</t>
  </si>
  <si>
    <t>Résultat 1 : Le dispositif  de pilotage mis en place est fonctionnel</t>
  </si>
  <si>
    <t>5.1.1</t>
  </si>
  <si>
    <t>Appuyer des structures du MEF dans l'élaboration et la relecture de leurs plans stratégiques</t>
  </si>
  <si>
    <t>Trois (03) structures sont appuyées dans l'élaboration et la relecture de  leurs plans stratégiques"</t>
  </si>
  <si>
    <t>5.1.2</t>
  </si>
  <si>
    <t>Organiser des ateliers de renforcement des compétences des cadres du MEF sur la conduite des études prospectives</t>
  </si>
  <si>
    <t>Les compétences des cadres du Ministère sont renforcées sur la conduite des études prospectives</t>
  </si>
  <si>
    <t>5.1.3</t>
  </si>
  <si>
    <t>Mettre à jour la base de données de la politique gouvernance économique et du plan d'actions du MEF</t>
  </si>
  <si>
    <t>La base de données de la politique gouvernance économique et du plan d'actions du MEF est mise à jour</t>
  </si>
  <si>
    <t>5.1.4</t>
  </si>
  <si>
    <t>Actualiser le plan d'action intégré des réformes de finances publiques (PAIRFP)</t>
  </si>
  <si>
    <t>Le Plan d'action intégré des réformes de finances publiques (PAIRFP) 2027-2029 est disponible</t>
  </si>
  <si>
    <t>5.1.5</t>
  </si>
  <si>
    <t>Elaborer la matrice de programmation triennal  des activités et le Plan de travail annuel du MEF</t>
  </si>
  <si>
    <t>- La matrice de programmation triennal  2027-2029 des activités  du MEF est élaborée;
'- Le plan de travail 2027 du MEF est élaboré</t>
  </si>
  <si>
    <t>5.1.6</t>
  </si>
  <si>
    <t>Tenir les sessions du dialogue de gestion du programme 038 : "Pilotage et soutien aux services  du MEF"</t>
  </si>
  <si>
    <t>Les sessions du dialogue de gestion du programme 038 : "Pilotage et soutien aux services du ministère" sont tenues</t>
  </si>
  <si>
    <t>5.1.7</t>
  </si>
  <si>
    <t>Coordonner l'élaboration des projets annuels de performance des programmes budgétaires du MEF</t>
  </si>
  <si>
    <t>Le PAP des cinq programmes est disponible</t>
  </si>
  <si>
    <t>5.1.8</t>
  </si>
  <si>
    <t>Elaborer le Plan d'action prioritaire (PAP) 2027-2029 ainsi que le PTA 2027 de la DGESS</t>
  </si>
  <si>
    <t>Le PAP 2027-2029 ainsi que le PTA 2027 de la DGESS sont élaborés</t>
  </si>
  <si>
    <t>5.1.9</t>
  </si>
  <si>
    <t>Elaborer les rapports périodiques de mise en œuvre du PTA de la DGESS</t>
  </si>
  <si>
    <t>Le rapport annuel 2025 et trois (03) rapports trimestriels de mise en œuvre du PTA 2026 de la DGESS sont élaborés</t>
  </si>
  <si>
    <t>5.1.10</t>
  </si>
  <si>
    <t>Elaborer le rapport de performance de la DGESS</t>
  </si>
  <si>
    <t>Le rapports de performance 2025 est élaboré</t>
  </si>
  <si>
    <t>5.1.11</t>
  </si>
  <si>
    <t>Appuyer les activités du contrôle interne et du suivi-evaluation au sein de la DGESS</t>
  </si>
  <si>
    <t>Le rapport sur le contrôle interne est disponible</t>
  </si>
  <si>
    <t>5.1.12</t>
  </si>
  <si>
    <t>Elaborer les rapports trimestriels sur les délais de traitement des dossiers de la DGESS</t>
  </si>
  <si>
    <t>Le rapport annuel 2025 et trois (03) rapports trimestriels 2026 de suivi des délais de traitement des dossiers sont élaborés</t>
  </si>
  <si>
    <t>5.1.13</t>
  </si>
  <si>
    <t>Elaborer le plan stratégique 2026-2030 de la DGESS</t>
  </si>
  <si>
    <t>Le plan stratégique 2026-2030 de la DGESS est élaboré</t>
  </si>
  <si>
    <t>5.1.14</t>
  </si>
  <si>
    <t>Assurer le secrétariat technique de la CPC</t>
  </si>
  <si>
    <t>Dix (10) comptes rendus de sessions de la CPC sont disponibles</t>
  </si>
  <si>
    <t>5.1.15</t>
  </si>
  <si>
    <t>Assurer la mise en œuvre des résultats des réformes institutionnelles et organisationnelles du ministère</t>
  </si>
  <si>
    <t>-les TDR sont élaborés
-le projet de décret portant organisation du ministère est élaboré
-le décret adopté est disponible
'-les projets d'arrêtés portant organisation des structures du ministère sont élaborés
-les arrêtés adoptés sont disponibles</t>
  </si>
  <si>
    <t>Résultat 2 : Les prestations du ministère sont améliorées</t>
  </si>
  <si>
    <t>5.1.16</t>
  </si>
  <si>
    <t>Assurer le suivi de la mise en œuvre des délais de traitement des dossiers</t>
  </si>
  <si>
    <t>Trois (03) rapports trimestriels de 2026 et le rapport global de 2025 de suivi de la mise en œuvre des délais de traitement des dossiers sont disponibles</t>
  </si>
  <si>
    <t>5.1.17</t>
  </si>
  <si>
    <t>Assurer la coordination du Fonds de Soutien Patriotique</t>
  </si>
  <si>
    <t>Quatre (04) rapports des sessions du CG-FSP sont élaborés ; 
le rapport bilan de l'année 2025 du FSP est élaboré;
Quatre (04) rapports de gestion du FSP sont élaborés</t>
  </si>
  <si>
    <t>SG</t>
  </si>
  <si>
    <t>5.1.18</t>
  </si>
  <si>
    <t>Assurer la coordination des activités de contrôle interne dans les projets et programmes disposants de contrôleur interne nommé en Conseil des ministres</t>
  </si>
  <si>
    <t>La coordination des activités de contrôle interne dans les projets et programmes disposants de contrôleur interne nommé en Conseil des ministres est assurée et le rapport consolidé des activités des contrôleurs internes est produit</t>
  </si>
  <si>
    <t>5.1.19</t>
  </si>
  <si>
    <t>Evaluer la mise en œuvre de la lettre de mission des responsables de structures rattachées au SG</t>
  </si>
  <si>
    <t>La mise en œuvre de la lettre de mission des responsables de structures rattachées au SG est évaluée</t>
  </si>
  <si>
    <t>5.1.20</t>
  </si>
  <si>
    <t>Assurer le fonctionnement du dispositif d’accueil et d’information du MEF</t>
  </si>
  <si>
    <t>Le fonctionnement du dispositif d’accueil et d’information du MEF et assuré et les rapports trimestriels du fonctionnement du dispositif d’accueil et d’information du MEF sont produits</t>
  </si>
  <si>
    <t>5.1.21</t>
  </si>
  <si>
    <t>Participer aux instances, comités, groupes techniques et cadres  de concertation</t>
  </si>
  <si>
    <t>la participation aux instances, comités, groupes tehniques et cadres de concertation est assurée</t>
  </si>
  <si>
    <t>5.1.22</t>
  </si>
  <si>
    <t>Assurer la réception et l’expédition du courrier ordinaire du MEF au quotidien</t>
  </si>
  <si>
    <t>La réception et l’expédition au quotidien du courrier ordinaire du MEF  est assurée</t>
  </si>
  <si>
    <t>5.2</t>
  </si>
  <si>
    <t xml:space="preserve">Planification, suivi-évaluation et statistiques sectorielles </t>
  </si>
  <si>
    <t>Résultat 1: La planification des actions du ministère est assurée</t>
  </si>
  <si>
    <t>5.2.1</t>
  </si>
  <si>
    <t xml:space="preserve">Elaborer les contrats d'objectifs des responsables des structures du ministère </t>
  </si>
  <si>
    <t>-La collecte des objectifs prioritaires est réalisée
-les projets de contrats d'objectifs des responsables des structures rattachées au Cabinet du Ministre sont élaborés
-les contrats d'objectifs signés des responsables des structures rattachées au Cabinet du Ministre sont disponibles
-les projets de contrats d'objectifs des responsables des structures rattachées au Secrétariat général sont élaborés
-les contrats d'objectifs signés des responsables des structures rattachées au Secrétariat général sont disponibles</t>
  </si>
  <si>
    <t>5.2.2</t>
  </si>
  <si>
    <t>Elaborer la matrice de programmation triennale des activités et le Plan de travail annuel de la Cellule genre</t>
  </si>
  <si>
    <t>- La matrice de programmation triennale  2027-2029 des activités  de la Cellule genre est élaborée;
- Le plan de travail 2027 de la Cellule genre est élaboré</t>
  </si>
  <si>
    <t>5.2.3</t>
  </si>
  <si>
    <t>Elaborer la matrice de programmation triennale des activités et le Plan de travail annuel de la Cellule déconcentration administrative</t>
  </si>
  <si>
    <t>- La matrice de programmation triennale  2027-2029 des activités  de la Cellule déconcentration administrative est élaborée;
- Le plan de travail 2027 de la Cellule déconcentration administrative est élaboré</t>
  </si>
  <si>
    <t>5.2.4</t>
  </si>
  <si>
    <t>Organiser les sessions de la CMDA</t>
  </si>
  <si>
    <t>Deux (02) sessions de la CMDA sont tenues</t>
  </si>
  <si>
    <t>5.2.5</t>
  </si>
  <si>
    <t>Elaborer la matrice de programmation triennale des activités et le Plan de travail annuel de la Cellule environnementale</t>
  </si>
  <si>
    <t>- La matrice de programmation triennale  2027-2029 des activités de la Cellule environnementale est élaborée;
- Le plan de travail 2027 de la Cellule environnementale est élaboré</t>
  </si>
  <si>
    <t>5.2.6</t>
  </si>
  <si>
    <t>Organiser la campagne de reboisement 2026 du MEF</t>
  </si>
  <si>
    <t>La campagne de reboisement 2026 du MEF est organisée</t>
  </si>
  <si>
    <t>5.2.7</t>
  </si>
  <si>
    <t>Produire et diffuser le document sur le concept genre et développement</t>
  </si>
  <si>
    <t>- Les modules de formation (ou document) 
sur le concept genre sont élaborés
'- 1 session de formation sur le concept genre
 est organisée au profit des hommes et femmes des structures déconcentrées et centrales du MEF;
-'1 session de formation sur le concept genre 
est organisée au profit des hommes
 et femmes structures centrales du MEF;
-'1 session de formation sur le concept genre 
est organisée au profit des hommes
 et femmes d'un programme budgetaire du MEF;</t>
  </si>
  <si>
    <t>5.2.8</t>
  </si>
  <si>
    <t>Réaliser une étude sur une thematique stratégique</t>
  </si>
  <si>
    <t>- la collecte des données est réalisée
'- le traitement et l'analyse des données sont effectués
'- le rapport provisoire est disponible
'- le rapport final est disponible</t>
  </si>
  <si>
    <t>5.2.9</t>
  </si>
  <si>
    <t>Organiser les sessions du Conseil d'administration du secteur ministériel (CASEM)</t>
  </si>
  <si>
    <t>Deux (02) sessions du CASEM sont organisées et les rapports de synthèse des sessions sont disponibles</t>
  </si>
  <si>
    <t>5.2.10</t>
  </si>
  <si>
    <t>Organiser les rencontres d'évaluation du PTA sous la supervision des CT/CM</t>
  </si>
  <si>
    <t>Deux (02) rencontres d'évaluation du PTA 2027 du MEF sous la supervision des CT/CM sont organisées</t>
  </si>
  <si>
    <t>5.2.11</t>
  </si>
  <si>
    <t>Tenir les réunions du Conseil de direction</t>
  </si>
  <si>
    <t>Dix (10) reunions du Conseil de direction sont  tenues</t>
  </si>
  <si>
    <t>5.2.12</t>
  </si>
  <si>
    <t>Tenir les Assemblées Générales de la DGESS</t>
  </si>
  <si>
    <t xml:space="preserve"> Deux (02) Assemblées générales de la DGESS sont tenues</t>
  </si>
  <si>
    <t xml:space="preserve">Résultat 2: La mise en œuvre des actions du MEF est suivie et évaluée périodiquement </t>
  </si>
  <si>
    <t>5.2.13</t>
  </si>
  <si>
    <t>Assurer l'évaluation de la performance du ministère</t>
  </si>
  <si>
    <t>-Le rapport global d'évaluation de la performance du ministère adopté est disponible
-les rapports d'évaluation de la performance du ministère sont transmis à la Primature et au ministère en charge de la fonction publique
-les lettres de félicitation et d'encouragement signées sont disponibles et transmises aux structures</t>
  </si>
  <si>
    <t>5.2.14</t>
  </si>
  <si>
    <t>Organiser la session du Comité de Pilotage (COPIL) du Plan d'action intégré des réformes des finances publiques (PAIRFP)</t>
  </si>
  <si>
    <t xml:space="preserve">La session du COPIL du PAIRFP est organisée </t>
  </si>
  <si>
    <t>5.2.15</t>
  </si>
  <si>
    <t>Organiser la revue des Projets et programmes de développement (PPD) sous tutelle technique du MEF</t>
  </si>
  <si>
    <t>La revue des PPD sous tutelle technique du MEF est organisée et le compte-rendu est disponible
les documents des revues des PPD sont élaborés</t>
  </si>
  <si>
    <t>5.2.16</t>
  </si>
  <si>
    <t>Organiser les sessions du cadre sectoriel de dialogue Gouvernance économique (CSD-GE)</t>
  </si>
  <si>
    <t>Deux (02) sessions du cadre sectoriel de dialogue Gouvernance économique sont organisées et les rapports-synthèse de session sont disponibles</t>
  </si>
  <si>
    <t>5.2.17</t>
  </si>
  <si>
    <t>Assurer l'animation des groupes thématiques</t>
  </si>
  <si>
    <t>Au moins deux (02) réunions sont organisées par chaque groupe thématique</t>
  </si>
  <si>
    <t>5.2.18</t>
  </si>
  <si>
    <t>Elaborer les rapports sur l'état de mise en œuvre des résolutions et recommandations issues des sessions du CASEM</t>
  </si>
  <si>
    <t xml:space="preserve"> Les rapports trimestriels sur l'état de mise en œuvre des résolutions et recommandations issues des sessions du CASEM sont élaborés</t>
  </si>
  <si>
    <t>5.2.19</t>
  </si>
  <si>
    <t>Elaborer les rapports trimestriels de mise en œuvre du PTA du MEF</t>
  </si>
  <si>
    <t>- Le rapport du quatrième trimestre de mise en œuvre du PTA 2025 du MEF est élaboré;
- Trois (03) rapports trimestriels de mise en œuvre du PTA 2026 du MEF sont élaborés</t>
  </si>
  <si>
    <t>5.2.20</t>
  </si>
  <si>
    <t>Elaborer les rapports de suivi de la mise en œuvre du plan d'action des réformes de finances publiques (PAIRFP)</t>
  </si>
  <si>
    <t>Deux (02) rapports semestriels de suivi de la mise en œuvre du PAIRFP sont élaborés</t>
  </si>
  <si>
    <t>5.2.21</t>
  </si>
  <si>
    <t>Coordonner l'évaluation du système de gestion des finances publique selon la méthodologie du cadre PEFA</t>
  </si>
  <si>
    <t>Le rapport final de l'évaluation PEFA est disponible, le plan d'action PEFA 2025-2027 est élaboré</t>
  </si>
  <si>
    <t>5.2.22</t>
  </si>
  <si>
    <t>Elaborer les rapports trimestriels de mise en œuvre du contrat d'objectif du MEF</t>
  </si>
  <si>
    <t>Les rapports trimestriels de mise en œuvre du contrat d'objectifs du MEF sont élaborés</t>
  </si>
  <si>
    <t>5.2.23</t>
  </si>
  <si>
    <t>Elaborer les rapports de performance du CSD-GE</t>
  </si>
  <si>
    <t>Le rapport  annuel de performance 2025 et le rapport à mi parcours 2026 du CSD-GE sont élaborés</t>
  </si>
  <si>
    <t>5.2.24</t>
  </si>
  <si>
    <t>Coordonner l'élaboration des rapports annuels de performance des programmes budgétaires du MEF</t>
  </si>
  <si>
    <t>Les RAP 2025 des cinq (05) programmes budgétaires sont disponibles</t>
  </si>
  <si>
    <t>5.2.25</t>
  </si>
  <si>
    <t>Organiser l'assemblée sectorielle des PPD sous tutelle technique du MEF</t>
  </si>
  <si>
    <t xml:space="preserve">-Rapport d'évaluation des PPD
-La session de l'Assemblée sectorielle des PPD sous tutelle technique du MEF est organisée et le compte-rendu de session est disponible
</t>
  </si>
  <si>
    <t>5.2.26</t>
  </si>
  <si>
    <t>Réaliser une étude d'impact d'un projet ou programme clôturé</t>
  </si>
  <si>
    <t>Les TDR sont élaborés
La collecte des données est réalisée
Le rapport provisoire est disponible
Le rapport final est disponible</t>
  </si>
  <si>
    <t>5.2.27</t>
  </si>
  <si>
    <t>Elaborer le rapport de mise en œuvre du PTA de la cellule Genre</t>
  </si>
  <si>
    <t>Le rapport de mise en œuvre du PTA 2025 de la Cellule genre est disponible</t>
  </si>
  <si>
    <t>5.2.28</t>
  </si>
  <si>
    <t>Elaborer  les rapports de mise en œuvre du PTA de la cellule déconcentration</t>
  </si>
  <si>
    <t>Deux (02) rapports semestriels de mise en œuvre  de la Cellule déconcentration sont disponibles</t>
  </si>
  <si>
    <t>5.2.29</t>
  </si>
  <si>
    <t>Elaborer  le rapport de mise en œuvre du PTA de la cellule environnementale</t>
  </si>
  <si>
    <t>Le rapport de mise en œuvre du PTA 2025 de la Cellule environnementale est disponible</t>
  </si>
  <si>
    <t>5.2.30</t>
  </si>
  <si>
    <t>Elaborer les rapports de performances des Unités de recouvrement</t>
  </si>
  <si>
    <t>Quatre (04) rapports de performances des Unités de recouvrement sont élaborés</t>
  </si>
  <si>
    <t>5.2.31</t>
  </si>
  <si>
    <t>Organiser des missions de supervision des projets et programmes sous tutelle technique du MEF</t>
  </si>
  <si>
    <t>Au moins deux (02)  missions sont organisées et des rapports de mission de supervision sont disponibles</t>
  </si>
  <si>
    <t>5.2.32</t>
  </si>
  <si>
    <t>Elaborer le Projet annuel de performance(PAP) des Projets et programmes de développement (PPD) sous tutelle technique du MEF</t>
  </si>
  <si>
    <t>Le PAP 2027 des PPD sous tutelle technique du MEF est élaboré</t>
  </si>
  <si>
    <t xml:space="preserve"> </t>
  </si>
  <si>
    <t>5.2.33</t>
  </si>
  <si>
    <t>Elaborer les rapports trimestriels consolidés de mise en œuvre des PPD sous tutelle technique du MEF</t>
  </si>
  <si>
    <t>- Le rapport annuel de performance 2025 des PPD du MEF est élaboré;
- Trois (03) rapports trimestriels 2026 de mise en œuvre des PPD du MEF sont élaborés</t>
  </si>
  <si>
    <t>5.2.34</t>
  </si>
  <si>
    <t>Elaborer les rapport bilans à mi parcours et annuel du PIP du MEF</t>
  </si>
  <si>
    <t>Deux (2) rapports bilans de l'exécution  PIP sont élaborés</t>
  </si>
  <si>
    <t>5.2.35</t>
  </si>
  <si>
    <t>Elaborer et gérer la banque integré des projets programmes de développement</t>
  </si>
  <si>
    <t>La banque integrée des projets programmes de développement est élaboré et mis à jour</t>
  </si>
  <si>
    <t>Résultat 3: Les statistiques sectorielles sont produites et diffusées</t>
  </si>
  <si>
    <t>5.2.36</t>
  </si>
  <si>
    <t>Produire et diffuser l'annuaire statistique de l'économie et des finances (ASEF)</t>
  </si>
  <si>
    <t>L'ASEF 2025 est produit et publié sur les sites web du MEF et du CNS</t>
  </si>
  <si>
    <t>5.2.37</t>
  </si>
  <si>
    <t>Produire et diffuser le Tableau de bord statistique de l'économie et des finances (TBSEF)</t>
  </si>
  <si>
    <t>le TBSEF 2025 est produit et publié sur les sites web du MEF et du CNS</t>
  </si>
  <si>
    <t>5.2.38</t>
  </si>
  <si>
    <t>Produire et diffuser les bulletins statistiques de l'économie et des finances (STAT-MEFP-INFO)</t>
  </si>
  <si>
    <t>Le bulletin statistique T4 2025 et les trois (03) bulletins statistiques des trois (03) trimestres de 2026 de l'économie et des finances sont produits et publiés sur les sites web du MEF et du CNS</t>
  </si>
  <si>
    <t>5.2.39</t>
  </si>
  <si>
    <t>Produire et diffuser le rapport sur les finances publiques (RFP)</t>
  </si>
  <si>
    <t>Le rapport 2025 sur les finances publiques (RFP) est produit et publié sur les sites web de la DGESS, du MEF et du CNS</t>
  </si>
  <si>
    <t>5.2.40</t>
  </si>
  <si>
    <t>Mettre à jour produire les métadonnées des indicateurs de l'économie et des finances</t>
  </si>
  <si>
    <t>Les métadonnées des indicateurs de l'économie et des finances de 2025 sont mises à jour</t>
  </si>
  <si>
    <t>5.2.41</t>
  </si>
  <si>
    <t>Mettre à jour les bases de données statistiques annuelles et infra-anuelles</t>
  </si>
  <si>
    <t>Les bases de données statistiques annuelles et infra-annuelles sont mises à jour</t>
  </si>
  <si>
    <t>5.3</t>
  </si>
  <si>
    <t>Gestion des ressources humaines</t>
  </si>
  <si>
    <t>Résultat : La gestion efficiente et efficace des ressources humaines est assurée</t>
  </si>
  <si>
    <t>5.3.1</t>
  </si>
  <si>
    <t>Assurer la mise en œuvre des actions de formation au profit du personnel du MEF</t>
  </si>
  <si>
    <t>Le rapport de mise en oeuvre des actions de formation est disponible</t>
  </si>
  <si>
    <t>5.3.2</t>
  </si>
  <si>
    <t>Renforcer les capacités des acteurs pour la prise de sanctions disciplinaires</t>
  </si>
  <si>
    <t>Le rapport sur le renforcement des capacités des acteurs pour la prise de sanctions disciplinaires est disponible</t>
  </si>
  <si>
    <t>5.3.3</t>
  </si>
  <si>
    <t xml:space="preserve">Contribuer à l'organisation des examens et concours </t>
  </si>
  <si>
    <t>Le rapport de participation à l'organisation des examens et  concours est disponible</t>
  </si>
  <si>
    <t>5.3.4</t>
  </si>
  <si>
    <t>Elaborer les dépenses de personnel du MEF</t>
  </si>
  <si>
    <t>L’avant-projet de budget des dépenses de personnel de 2027 est élaboré</t>
  </si>
  <si>
    <t>5.3.5</t>
  </si>
  <si>
    <t>Examiner les dossiers de décoration du personnel du MEF</t>
  </si>
  <si>
    <t>Le rapport sur les décorations au sein du MEF est disponible</t>
  </si>
  <si>
    <t>5.3.6</t>
  </si>
  <si>
    <t>Assurer le fonctionnement de la commission d'affectation</t>
  </si>
  <si>
    <t>Le compte rendu de la commission d'affectation est disponible</t>
  </si>
  <si>
    <t>5.3.7</t>
  </si>
  <si>
    <t xml:space="preserve">Traiter les bonifications d'échelon des agents décorés </t>
  </si>
  <si>
    <t>Les actes de bonification d'un échelon de 244 agents sont disponibles</t>
  </si>
  <si>
    <t>5.3.8</t>
  </si>
  <si>
    <t>Suivre le processus des avancements d'échelon des agents</t>
  </si>
  <si>
    <t>Les actes d'avancement d'échelon de xxx agents sont disponibles</t>
  </si>
  <si>
    <t>5.3.9</t>
  </si>
  <si>
    <t>Animer les cadres de concertation DRH-SRH/SAF</t>
  </si>
  <si>
    <t>Quatre (04) comptes rendus de réunions sont disponibles</t>
  </si>
  <si>
    <t>5.3.10</t>
  </si>
  <si>
    <t>Assurer le suivi de la mise en œuvre du PDRH</t>
  </si>
  <si>
    <t xml:space="preserve">le rapport annuel de performance 2025 et le rapport du premier semestre 2026 du PDRH sont élaborés </t>
  </si>
  <si>
    <t>5.3.11</t>
  </si>
  <si>
    <t>assurer la mise en œuvre des fiches de poste de travail</t>
  </si>
  <si>
    <t>le rapport de mise en œuvre des fiches de travail est disponible</t>
  </si>
  <si>
    <t>5.3.12</t>
  </si>
  <si>
    <t>Evaluer le plan global integré de formation du MEF</t>
  </si>
  <si>
    <t>le rapport d'évaluation du plan global integré de formation du MEF est disponible</t>
  </si>
  <si>
    <t>5.3.13</t>
  </si>
  <si>
    <t>Elaborer les projets de lettres de mission des directeurs techniques, des chargés d'études et des responsables des services d'appui de la DGESS et soumettre les lettres signées à la Direction du développement institutionnel et de l'innovation (DDII)</t>
  </si>
  <si>
    <t>- Les projets de lettres de mission sont élaborés;
'- Les lettres de mission sont transmises à DDII</t>
  </si>
  <si>
    <t>5.3.14</t>
  </si>
  <si>
    <t>Coordonner l'évaluation annuelle des agents de la DGESS</t>
  </si>
  <si>
    <t>L'évaluation 2025 des agents de la direction est coordonnée</t>
  </si>
  <si>
    <t>5.3.15</t>
  </si>
  <si>
    <t>Mettre en œuvre le plan de formation du personnel de la DGESS</t>
  </si>
  <si>
    <t>le plan de formation de la DGESS est mis en œuvre</t>
  </si>
  <si>
    <t>5.3.16</t>
  </si>
  <si>
    <t>Mettre à jour le fichier du personnel de la DGESS</t>
  </si>
  <si>
    <t>le fichier du personnel est mise à jour</t>
  </si>
  <si>
    <t>5.3.17</t>
  </si>
  <si>
    <t>Suivre l'élaboration des actes de carrière du personnel</t>
  </si>
  <si>
    <t>Les actes des carrières des agents sont élaborés</t>
  </si>
  <si>
    <t>5.3.18</t>
  </si>
  <si>
    <t>Assurer le fonctionnement de la caisse de solidarité</t>
  </si>
  <si>
    <t>La Caisse de solidarité de la DGESS est fonctionnelle</t>
  </si>
  <si>
    <t>5.4</t>
  </si>
  <si>
    <t>Gestion des ressources matérielles et financières</t>
  </si>
  <si>
    <t>Résultat : La programmation et la gestion efficace et efficiente des ressources financières et matérielles du  MEF sont assurées</t>
  </si>
  <si>
    <t>5.4.1</t>
  </si>
  <si>
    <t>Réaliser des appuis conseil aux BCMS</t>
  </si>
  <si>
    <t>Des appuis conseil aux BCMS sont réalisés</t>
  </si>
  <si>
    <t>5.4.2</t>
  </si>
  <si>
    <t>Réaliser les inventaires annuels ou règlementaires des matières en service des structures détentrices</t>
  </si>
  <si>
    <t>Les inventaires annuels ou règlementaires des matières en service sont réalisés dans six (06) structures détentrices des matières</t>
  </si>
  <si>
    <t>5.4.3</t>
  </si>
  <si>
    <t>Réaliser les inventaires annuels ou règlementaires des magasins</t>
  </si>
  <si>
    <t>Les inventaires annuels ou règlementaires des deux (02) magasins sont réalisés</t>
  </si>
  <si>
    <t>5.4.4</t>
  </si>
  <si>
    <t>Organiser un atelier d'apurement des données dans le SIGCM</t>
  </si>
  <si>
    <t>La base de données des matières dans le SIGCM  est actualisée et le rapport est disponible</t>
  </si>
  <si>
    <t>5.4.5</t>
  </si>
  <si>
    <t>Organiser la reforme du matériel hors d'usage ou en mauvais état</t>
  </si>
  <si>
    <t>Le matériel hors d'usage ou en mauvais état est réformé et le procès-verbal de réforme est disponible</t>
  </si>
  <si>
    <t>5.4.6</t>
  </si>
  <si>
    <t xml:space="preserve">Assurer le suivi du plan stratégique du BCMP </t>
  </si>
  <si>
    <t xml:space="preserve"> Le suivi du plan stratégique du BCMP est assuré et le rapport est disponible</t>
  </si>
  <si>
    <t>5.4.7</t>
  </si>
  <si>
    <t>Actualiser et assurer la mise en œuvre du  plan  d'équipement du ministère</t>
  </si>
  <si>
    <t xml:space="preserve"> Le  plan  d'équipement du ministère est actualisé et le rapport est disponible</t>
  </si>
  <si>
    <t>5.4.8</t>
  </si>
  <si>
    <t>Elaborer le rapport du comptes de gestion des matières</t>
  </si>
  <si>
    <t>Le rapport du compte de gestion des matières est disponible</t>
  </si>
  <si>
    <t>5.4.9</t>
  </si>
  <si>
    <t>Contrôler l'occupation effective des bâtiments administratifs, des baux et des services associés du ministère</t>
  </si>
  <si>
    <t>Les rapports de contrôle de l'occupation effective des bâtiments administratifs des baux et services associés de quatre (04) régions sont disponibles</t>
  </si>
  <si>
    <t>5.4.10</t>
  </si>
  <si>
    <t>Tenir des rencontres semestrielles BCMP/BCMS/Points focaux</t>
  </si>
  <si>
    <t>Les rencontres semestrielles sont tenues et les comptes rendus sont disponibles</t>
  </si>
  <si>
    <t>5.4.11</t>
  </si>
  <si>
    <t>Assurer la réimmatriculation des vehicule du ministères</t>
  </si>
  <si>
    <r>
      <rPr>
        <sz val="11"/>
        <rFont val="Cambria"/>
        <charset val="134"/>
        <scheme val="major"/>
      </rPr>
      <t xml:space="preserve">La réimmatriculation de </t>
    </r>
    <r>
      <rPr>
        <b/>
        <sz val="11"/>
        <rFont val="Cambria"/>
        <charset val="134"/>
        <scheme val="major"/>
      </rPr>
      <t xml:space="preserve">quinze (15) </t>
    </r>
    <r>
      <rPr>
        <sz val="11"/>
        <rFont val="Cambria"/>
        <charset val="134"/>
        <scheme val="major"/>
      </rPr>
      <t xml:space="preserve"> vehicules du ministère est assurée</t>
    </r>
  </si>
  <si>
    <t>5.4.12</t>
  </si>
  <si>
    <t>Controler la gestion  des matières au sein des structures détebtrices des matières</t>
  </si>
  <si>
    <r>
      <rPr>
        <sz val="11"/>
        <rFont val="Cambria"/>
        <charset val="134"/>
        <scheme val="major"/>
      </rPr>
      <t xml:space="preserve">la gestion  des matières au sein des structures détentrices des matières est controlée et </t>
    </r>
    <r>
      <rPr>
        <b/>
        <sz val="11"/>
        <rFont val="Cambria"/>
        <charset val="134"/>
        <scheme val="major"/>
      </rPr>
      <t>04 rapports sont disponibles</t>
    </r>
  </si>
  <si>
    <t>5.4.13</t>
  </si>
  <si>
    <t>Assurer le suivi des contrat de prestations de services</t>
  </si>
  <si>
    <r>
      <rPr>
        <b/>
        <sz val="11"/>
        <rFont val="Cambria"/>
        <charset val="134"/>
        <scheme val="major"/>
      </rPr>
      <t>le suivi de quatre (04)</t>
    </r>
    <r>
      <rPr>
        <sz val="11"/>
        <rFont val="Cambria"/>
        <charset val="134"/>
        <scheme val="major"/>
      </rPr>
      <t xml:space="preserve"> contrats de prestation de services est assuré et les rapports sont disponibles</t>
    </r>
  </si>
  <si>
    <t>5.4.14</t>
  </si>
  <si>
    <t>Assurer la visite technique et le diagnostic du parc automobile du ministère</t>
  </si>
  <si>
    <r>
      <rPr>
        <sz val="11"/>
        <rFont val="Cambria"/>
        <charset val="134"/>
        <scheme val="major"/>
      </rPr>
      <t>Le diagnostic de</t>
    </r>
    <r>
      <rPr>
        <b/>
        <sz val="11"/>
        <rFont val="Cambria"/>
        <charset val="134"/>
        <scheme val="major"/>
      </rPr>
      <t xml:space="preserve"> cent soixante deux (162)</t>
    </r>
    <r>
      <rPr>
        <sz val="11"/>
        <rFont val="Cambria"/>
        <charset val="134"/>
        <scheme val="major"/>
      </rPr>
      <t xml:space="preserve"> véhicules du parc automobile du ministère est assuré</t>
    </r>
  </si>
  <si>
    <t>5.4.15</t>
  </si>
  <si>
    <t>Assurer les travaux de manutention</t>
  </si>
  <si>
    <t>Cinq (05) manutentionnaires sont recrutés pour appuyer le BCMP dans les travaux de manutention</t>
  </si>
  <si>
    <t>5.4.16</t>
  </si>
  <si>
    <t>Renforcer les capacités du personnel du BCMP et les acteurs de la comptabilité des matières</t>
  </si>
  <si>
    <t>Les capacités de soixante quinze (75)  acteurs de la comptabilité des matières sont renforcées</t>
  </si>
  <si>
    <t>5.4.17</t>
  </si>
  <si>
    <t>Elaborer le projet de budget de la DGESS</t>
  </si>
  <si>
    <t>Le projet de budget 2027-2029 de la DGESS est élaboré</t>
  </si>
  <si>
    <t>5.4.18</t>
  </si>
  <si>
    <t>Exécuter le budget de la DGESS</t>
  </si>
  <si>
    <t>Le rapport annuel 2025 et les 
trois (03) rapports trimestriel d'exécution  du budget 2026 de la DGESS sont élaborés</t>
  </si>
  <si>
    <t>5.4.19</t>
  </si>
  <si>
    <t>Assurer le suivi des biens meubles et immeubles</t>
  </si>
  <si>
    <t>04 rapports de suivi des biens meubles et immeubles sont élaborés et sont disponibles</t>
  </si>
  <si>
    <t>5.4.20</t>
  </si>
  <si>
    <t>Tenir la comptabilité des matières de la DGESS</t>
  </si>
  <si>
    <t>Le compte de gestion des matières est disponible</t>
  </si>
  <si>
    <t>5.4.21</t>
  </si>
  <si>
    <t>Elaborer l'avant projet du  budget programme du MEF</t>
  </si>
  <si>
    <t xml:space="preserve"> L'avant projet du budget programme 2027-2029 du MEF est élaboré</t>
  </si>
  <si>
    <t>5.4.22</t>
  </si>
  <si>
    <t>Renforcer les capacités des acteurs de la gestion financière en élaboration et exécution budgétaire</t>
  </si>
  <si>
    <t>100 acteurs de la gestion financière sont formés en élaboration et exécution budgétaire</t>
  </si>
  <si>
    <t>5.4.23</t>
  </si>
  <si>
    <t>Assurer le suivi de l'exécution des contrats de gardiennage des structures du MEF</t>
  </si>
  <si>
    <t>Le rapport annuel de suivi des prestations  de gardiennage des structures du MEF est disponible</t>
  </si>
  <si>
    <t>5.4.24</t>
  </si>
  <si>
    <t>Assurer le suivi administratif des travaux de réhabilitation des bâtiments administratifs du MEF</t>
  </si>
  <si>
    <t xml:space="preserve">Le rapport à mi-parcours est disponible
</t>
  </si>
  <si>
    <t>5.4.25</t>
  </si>
  <si>
    <t>Assurer le suivi de l'exécution du budget du MEF</t>
  </si>
  <si>
    <t xml:space="preserve">Le rapport 2025 et les trois (03) rapports trimestriels de suivi de l'exécution du budget 2026 du MEF sont disponibles </t>
  </si>
  <si>
    <t>5.4.26</t>
  </si>
  <si>
    <t xml:space="preserve">Elaborer le plan de déblocage des fonds </t>
  </si>
  <si>
    <t>Le plan de deblocage des fonds 2027 est élaboré</t>
  </si>
  <si>
    <t>5.4.27</t>
  </si>
  <si>
    <t>Mettre à la disposition des régies de recettes  des moyens matériels et financiers  pour la mise en œuvre de leur PAP</t>
  </si>
  <si>
    <t xml:space="preserve">Des moyens matériels et financiers sont mis à la disposition des régies de recettes                                                                                        </t>
  </si>
  <si>
    <t>5.4.28</t>
  </si>
  <si>
    <t>Elaborer les projets de Plans de  Passation de Marchés Publics (PPM) de l’année N+1 des structures du MEF</t>
  </si>
  <si>
    <t>Les projets de PPM de l’année N+1 des structures du MEF sont élaborés</t>
  </si>
  <si>
    <t>5.4.29</t>
  </si>
  <si>
    <t>Assurer la mise en œuvre des procédures de passation et d’exécution des marchés publics et des délégations de service public du MEF</t>
  </si>
  <si>
    <t>Les procédures de passation et d'exécution des marchés publics sont mises en oeuvre
Les synthèses périodiques de la mise en œuvre du PPM sont produites et transmises à la DGCMEF
Le rapport annuel de mise en oeuvre des procedures de passation et d'exécution des marchés publics est élaboré</t>
  </si>
  <si>
    <t>5.4.30</t>
  </si>
  <si>
    <t>Réaliser la revue à mi-parcours du PPM de l’année 2026 du MEF</t>
  </si>
  <si>
    <t>La revue à mi-parcours du PPM de l’année 2026 du MEF est réalisée</t>
  </si>
  <si>
    <t>5.4.31</t>
  </si>
  <si>
    <t>Suivre l'exécution du plan général de passation des marchés publics et des délégations de service public du MEF</t>
  </si>
  <si>
    <t>Le rapport de Suivi de l'exécution du plan général de passation des marchés publics et des délégations de service public de 2025 du MEF est produit</t>
  </si>
  <si>
    <t>5.4.32</t>
  </si>
  <si>
    <t>Assurer la mise œuvre du plan de formation de la DMP sur différentes thématiques relatives aux marchés publics</t>
  </si>
  <si>
    <t xml:space="preserve">Les agents de la DMP , de la DGF, de la DCMEF/MEF, de la DGB et les acteurs au sein du MEF intervenants dans le processus de la commande publique sont formés sur les différentes thématiques relatives aux marchés publics </t>
  </si>
  <si>
    <t>5.4.33</t>
  </si>
  <si>
    <t>Constituer la base de donnée des prestataires du MEF</t>
  </si>
  <si>
    <t xml:space="preserve">La base de données des prestataires du MEF 2026 est actualisée </t>
  </si>
  <si>
    <t>5.5</t>
  </si>
  <si>
    <t>Gestion des systèmes d’information et archivage</t>
  </si>
  <si>
    <t>Résultat 1: La gestion des système d'information est améliorée</t>
  </si>
  <si>
    <t>5.5.1</t>
  </si>
  <si>
    <t>Mettre en œuvre le SI  N@folo</t>
  </si>
  <si>
    <t xml:space="preserve">Le SI N@folo phase II est mise en œuvre:
 - le module de la comptabilité est mise en exploitation 
- les modules complémentaires de la comptabilité sont finalisés
- la cloture budgetaire est finalisé
- le module suivi evaluation sest réalisé
- les points controles sont finalisés
- les travaux des projet d'investissement publics sont entamés
</t>
  </si>
  <si>
    <t>5.5.2</t>
  </si>
  <si>
    <t xml:space="preserve">Assurer la maintenance des applications existantes </t>
  </si>
  <si>
    <t xml:space="preserve"> - Les maintenances correctives et évolutive des applications métiers du MEF sont réalisées
'- La maintenance des logiciels du catalogue sont réalisés
- La dernière partie de la migration de SI N@folo a été réalisée
</t>
  </si>
  <si>
    <t>5.5.3</t>
  </si>
  <si>
    <t>Apporter l'expertise de la DGSI aux autres structures</t>
  </si>
  <si>
    <t xml:space="preserve">
 - L'accompagnement des structures du MEF  dans le developpement et l'exploitation de leurs logiciels  est assuré 
 - L'accompagnement des structures hors du MEF pour le développement et l'exploitation des logiciels est assuré</t>
  </si>
  <si>
    <t>5.5.4</t>
  </si>
  <si>
    <t>Fournir les logiciels et services associés aux clients</t>
  </si>
  <si>
    <t>La fourniture des logiciels et services associés aux clients est assurée</t>
  </si>
  <si>
    <t>5.5.5</t>
  </si>
  <si>
    <t xml:space="preserve">Renforcer les capacités des utilisateurs du logiciel de gestion du courrier Kira </t>
  </si>
  <si>
    <t>-L'assistance aux utilisateurs est assurée
-100 utilisateurs du MEF sont formés sur KIRA
-Un atelier d'échanges et de partages d'expériences du groupe des utilisateurs KIRA est tenu</t>
  </si>
  <si>
    <t>5.5.6</t>
  </si>
  <si>
    <t xml:space="preserve">Assurer la maintenance des équipements et infrastructures informatiques  </t>
  </si>
  <si>
    <t>- Le bilan de l'exécution des contrats de maintenance du parc et du réseau informatique 2025 est réalisé
'- Les contrats de maintenance sont exécutés par les prestataires
'- Les spécifications techniques des contrats pour le dossier d'appel d'offre des contrats de maintenance 2027 sont disponibles
'- Les opérations de maintenance préventive sont supervisées</t>
  </si>
  <si>
    <t>5.5.7</t>
  </si>
  <si>
    <t xml:space="preserve">Elaborer et mettre en œuvre le plan de formation des utilisateurs </t>
  </si>
  <si>
    <t>-Le plan de formation 2026-2028 des utilisateurs sur les outils bureautique est actualisé
-1200 utilisateurs du MEF sont formés sur les logiciels métiers  
-200 utilisateurs sont formés sur les outils bureautiques et les outils de collaboration</t>
  </si>
  <si>
    <t>5.5.8</t>
  </si>
  <si>
    <t xml:space="preserve">Renforcer les capacités de formation de la DGSI </t>
  </si>
  <si>
    <t xml:space="preserve">- La plateforme de gestion des formations Moodle est exploitée 
</t>
  </si>
  <si>
    <t>5.5.9</t>
  </si>
  <si>
    <t xml:space="preserve">Renforcer les compétences des correspondants informatiques (CI) </t>
  </si>
  <si>
    <t>- 200  correspondants informatiques sont formés sur les contrats de maintenance et la maintenance du 1er niveau
'- 60 correspondants informatiques sont formés sur GLPI
'- 60 correspondants informatiques sont formés sur la plateforme Moodle</t>
  </si>
  <si>
    <t>5.5.10</t>
  </si>
  <si>
    <t>Suivre la mise à niveau l’infrastructure réseaux, systèmes et télécommunications</t>
  </si>
  <si>
    <t xml:space="preserve">
- Le suivi des travaux d'interconnexion des sites résiduels   du MEF  au RESINA est assuré ;
- Le suivi des travaux mise à niveau des reseaux locaux  du MEF est assuré;
- Le suivi des travaux de mise en place de nouveaux reseaux locaux  du MEF est assuré.</t>
  </si>
  <si>
    <t>5.5.11</t>
  </si>
  <si>
    <t>Elaborer les rapports de suivi de la mise en œuvre du plan d’équipement informatique 2026</t>
  </si>
  <si>
    <t xml:space="preserve">Deux (02) rapports de suivi 2026 de la mise en oeuvre des plans d'equipement, d'acquisition et d'obsolescence sont produits </t>
  </si>
  <si>
    <t>5.5.12</t>
  </si>
  <si>
    <t>Elaborer le plan d’équipement informatiques 2027</t>
  </si>
  <si>
    <t>- Les données pour l'élaboration du plan d'equipement, du plan d'acquisition et du plan d'obsolescence 2027 sont collectées ;
- Le plan d’équipement 2027- 2029 est élaboré ;</t>
  </si>
  <si>
    <t>5.5.13</t>
  </si>
  <si>
    <t>Assurer la modernisation et la sécurisation de l'infrastructure de production (Centres de données principal et secondaire)</t>
  </si>
  <si>
    <t>- TDRs pour acquisition et installation de serveurs et de baies HPE  Primera pour l'extension de la solution de stockage des DC sont élaborés;
- TDRs pour le Renouvellement des licences des outils d'exploitation et les équipements de sécurités sont élaborés;
- les serveurs pour le renforcement de la DMZ , licences des outils d'exploitation et les équipements de sécurités et les  baies HPE  Primera sont acquit</t>
  </si>
  <si>
    <t>5.5.14</t>
  </si>
  <si>
    <t>Mettre en place  l’intranet du MEF</t>
  </si>
  <si>
    <t>- L’administration des plateformes collaboratives est assurée ;
- Les utilisateurs sont formés à l'exploitation de la plateforme ;</t>
  </si>
  <si>
    <t>5.5.15</t>
  </si>
  <si>
    <t>Poursuivre la mise en œuvre du Système de Management de la Sécurité de l'nformation (SMSI) du MEF</t>
  </si>
  <si>
    <t xml:space="preserve">- La gouvernance de la sécurité du SI du MEF est actualisée
'- La politique de sécurité du SI est revisée
'- Les plateformes critiques du MEF sont auditées
'- Les  outils de monitoring sont actualisés et déployés
'- Les compétences des informaticiens sont renforcées sur la sécurité des SI
'- Les utilisateurs et les collaborateurs sont sensibilisés sur les enjeux de la sécurité de l'information
'- Le Plan de continuité et le Plan de reprise sont disponible
'- Le Centre des Opérations de sécurité (SOC) est  mis en place </t>
  </si>
  <si>
    <t>5.5.16</t>
  </si>
  <si>
    <t>Urbaniser le système d’information du MEF</t>
  </si>
  <si>
    <t>Le referentiel d'urbanisation est actualisé</t>
  </si>
  <si>
    <t>5.5.17</t>
  </si>
  <si>
    <t>Elaborer le rapport de suivi de la mise en œuvre  du SDSI</t>
  </si>
  <si>
    <t>Le rapport de mise en œuvre du  6e SDSI est élaboré</t>
  </si>
  <si>
    <t>Résultat 2 : L’archivage des documents des structures du MEF est assuré</t>
  </si>
  <si>
    <t>5.5.18</t>
  </si>
  <si>
    <t>Poursuivre la réhabilitation des archives des structures centrales du MEF</t>
  </si>
  <si>
    <t>Les archives de 06  structures centrales du MEF sont réhabilitées</t>
  </si>
  <si>
    <t>5.5.19</t>
  </si>
  <si>
    <t>Réhabiliter les archives des directions régionales du MEF dont l’étude diagnostique a été faite</t>
  </si>
  <si>
    <t>Les archives diagnostiquées de deux (02) directions régionales du MEF sont réhabilitées</t>
  </si>
  <si>
    <t>5.5.20</t>
  </si>
  <si>
    <t>Assurer la numérisation des archives essentielles des structures centrales du MEF</t>
  </si>
  <si>
    <t>Les archives essentielles de 06 structures centrales du MEF sont numérisées</t>
  </si>
  <si>
    <t>5.5.21</t>
  </si>
  <si>
    <t>Assurer la collecte et le traitement des archives numériques des structures du MEF</t>
  </si>
  <si>
    <t xml:space="preserve"> La collecte et le traitement des archives numériques de 06 structures  ayant exprimé le besoin sont assurés</t>
  </si>
  <si>
    <t>5.5.22</t>
  </si>
  <si>
    <t>Alimenter le centre de documentation administrative et juridique</t>
  </si>
  <si>
    <t>Le réabonnement à 02 revues spécialisées est effectif</t>
  </si>
  <si>
    <t>5.5.23</t>
  </si>
  <si>
    <t>Assurer le transfert des archives des Directions/Services au DPA</t>
  </si>
  <si>
    <t>Le transfert est assuré</t>
  </si>
  <si>
    <t>5.5.24</t>
  </si>
  <si>
    <t>Assurer l'incinération des archives sans valeur des structures du MEF</t>
  </si>
  <si>
    <t>Deux opérations d'incinération des archives sans valeur des structures du MEF sont assurées</t>
  </si>
  <si>
    <t>5.6</t>
  </si>
  <si>
    <t xml:space="preserve"> Gestion de la communication</t>
  </si>
  <si>
    <t>Résultat : La visibilité des actions du ministère est améliorée</t>
  </si>
  <si>
    <t>5.6.1</t>
  </si>
  <si>
    <t>Mettre en ligne les neuf (09) documents budgétaires  notés par IBP</t>
  </si>
  <si>
    <t>La loi de finances initiale 2026 est mise en ligne</t>
  </si>
  <si>
    <t>5.6.2</t>
  </si>
  <si>
    <t>Le budget citoyen 2026 est mis en ligne</t>
  </si>
  <si>
    <t>5.6.3</t>
  </si>
  <si>
    <t>Le DPBEP 2027 -2029 est mis en ligne</t>
  </si>
  <si>
    <t>5.6.4</t>
  </si>
  <si>
    <t>Le rapport d'exécution du Budget au quatrième trimestre 2025 est mis en ligne</t>
  </si>
  <si>
    <t>5.6.5</t>
  </si>
  <si>
    <t xml:space="preserve"> le rapport d'exécution du Budget au 1er trimestre 2026 est mis en ligne</t>
  </si>
  <si>
    <t>5.6.6</t>
  </si>
  <si>
    <t xml:space="preserve"> le rapport d'exécution du Budget au 2ème trimestre 2026 est mis en ligne</t>
  </si>
  <si>
    <t>5.6.7</t>
  </si>
  <si>
    <t>le rapport d'exécution du Budget au 3ème trimestre 2026 est mis en ligne</t>
  </si>
  <si>
    <t>5.6.8</t>
  </si>
  <si>
    <t>Le rapport de la revue à mi-parcours de l'exécution du Budget est mis en ligne</t>
  </si>
  <si>
    <t>5.6.9</t>
  </si>
  <si>
    <t>Le projet de loi de finances 2027 est mis en ligne</t>
  </si>
  <si>
    <t>5.6.10</t>
  </si>
  <si>
    <t>Produire et diffuser deux (02) numéros du bulletin interne du MEF</t>
  </si>
  <si>
    <t>le bulletin interne du MEF est produit semestriellement  et diffusé</t>
  </si>
  <si>
    <t>5.6.11</t>
  </si>
  <si>
    <t>Animer régulièrement la page Facebook et le site web du MEF</t>
  </si>
  <si>
    <t>L’animation du site web et des autres plateformes de communication numérique est assurée</t>
  </si>
  <si>
    <t>5.6.12</t>
  </si>
  <si>
    <t>Assurer la veille médiatique au profit du MEF</t>
  </si>
  <si>
    <t>La veille médiatique au profit du MEF est assurée</t>
  </si>
  <si>
    <t>5.6.13</t>
  </si>
  <si>
    <t>Organiser le passage de dix (10) responsables des structures centrales du MEF sur des plateaux de télévision pour évoquer les acquis et les perspectives de leurs structures</t>
  </si>
  <si>
    <t>Le passage de dix (10) responsables des structures centrales du MEF sur des plateaux de télévision est assuré</t>
  </si>
  <si>
    <t>5.6.14</t>
  </si>
  <si>
    <t xml:space="preserve">Réaliser un (01) film documentaire thématique de vingt-six (26) minutes </t>
  </si>
  <si>
    <t>Un film documentaire thématique  de vingt-six (26) minutes est réalisé</t>
  </si>
  <si>
    <t>5.6.15</t>
  </si>
  <si>
    <t>Réaliser deux (02) capsules vidéo sur le Budget et sur les performances du ministère</t>
  </si>
  <si>
    <t>Deux  (02)  capsules sont réalisées</t>
  </si>
  <si>
    <t>5.6.16</t>
  </si>
  <si>
    <t>Assurer la couverture médiatique par les principaux organes de presse des différentes activités du MEF</t>
  </si>
  <si>
    <t>La couverture médiatique de toutes les activités du  MEF est assurée</t>
  </si>
  <si>
    <t>5.6.17</t>
  </si>
  <si>
    <t xml:space="preserve">Rédiger deux (02) chroniques du Gouvernement à publier par le Service d’information du Gouvernement dans le quotidien Sidwaya, </t>
  </si>
  <si>
    <t xml:space="preserve">Deux (02) chroniques du Gouvernement est rédigée et envoyée au Service d’information du gouvernement </t>
  </si>
  <si>
    <t>5.6.18</t>
  </si>
  <si>
    <t xml:space="preserve">Appuyer les structures centrales et déconcentrées dans l’élaboration de plans opérationnels de communication pour une plus grande visibilité de leurs activités  </t>
  </si>
  <si>
    <t>Des plans opérationnels de communication sont élaborés au profit des structures centrales et déconcentrées</t>
  </si>
  <si>
    <t>5.6.19</t>
  </si>
  <si>
    <t>Elaborer et diffuser la retrospective du MEF</t>
  </si>
  <si>
    <t>La retrospective 2025 du ministère est élaboré et diffusée</t>
  </si>
  <si>
    <t>Formation technique et professionnelle</t>
  </si>
  <si>
    <t>Résultat : Une formation de qualité est assurée dans les écoles professionnelles du MEF</t>
  </si>
  <si>
    <t>5.7.1</t>
  </si>
  <si>
    <t>Exécuter les programmes de formation initiale dans les écoles de l'IFPB</t>
  </si>
  <si>
    <t xml:space="preserve"> - Six cent  (600) modules de cours de la formation initiale sont exécutés
- Dix (10) séminaires thématiques et méthodologiques sont organisés au profit des stagiaires du cycle A2
- Les soutenances de mémoire au profit de quatre cent cinq (405) stagiaires du cycle A2 sont organisées                                                                                                                            - deux (02) conseils des enseignants sont tenus
</t>
  </si>
  <si>
    <t>BE/Budget IFPB</t>
  </si>
  <si>
    <t>5.7.2</t>
  </si>
  <si>
    <t>Evaluer les enseignements dispensés</t>
  </si>
  <si>
    <t xml:space="preserve">Deux cent cinquante (250)  enseignements dispensés sont évalués  </t>
  </si>
  <si>
    <t>5.7.3</t>
  </si>
  <si>
    <t>Exécuter les programmes de formation des masters en collaboration avec l'université Senghor d'Alexandrie</t>
  </si>
  <si>
    <t>Trois cent (300) heures de cours de masters sont exécutées</t>
  </si>
  <si>
    <t>5.7.4</t>
  </si>
  <si>
    <t>Exécuter les programmes de la formation continue </t>
  </si>
  <si>
    <t xml:space="preserve"> - Les formateurs sont sélectionnés et recrutés
 - quinze (15) sessions de formation continue sont réalisées</t>
  </si>
  <si>
    <t>5.7.5</t>
  </si>
  <si>
    <t>Assurer la formation militaire des élèves</t>
  </si>
  <si>
    <t>La formation militaire des élèves douaniers de première année et le recyclage de ceux deuxième année est assurée</t>
  </si>
  <si>
    <t>5.7.6</t>
  </si>
  <si>
    <t>Développer les platesformes de gestion des volumes horaires et d'évaluation des enseignements de l'IFPB</t>
  </si>
  <si>
    <t>les plateformes de gestion des volumes horaire et d’évaluation des enseignements sont développées et fonctionnelles</t>
  </si>
  <si>
    <t>Programmes</t>
  </si>
  <si>
    <t>Côuts FCFA</t>
  </si>
  <si>
    <t>Côuts FCFA Milliards</t>
  </si>
  <si>
    <t>Programme 01</t>
  </si>
  <si>
    <t>Programme 02</t>
  </si>
  <si>
    <t>Programme 03</t>
  </si>
  <si>
    <t>Programme 04</t>
  </si>
  <si>
    <t>Programme 05</t>
  </si>
  <si>
    <t>Total</t>
  </si>
  <si>
    <t xml:space="preserve">MATRICE DE PROGRAMMATION 2026-2028 DU MINISTERE DE L'ECONOMIE ET DES FINANCES </t>
  </si>
  <si>
    <t>Principaux extrants attendus en 2027</t>
  </si>
  <si>
    <t>Principaux extrants attendus en 2028</t>
  </si>
  <si>
    <t>Total 2026-2028</t>
  </si>
  <si>
    <t>20,000,000</t>
  </si>
  <si>
    <t>le rapport de suivi de la mise en œuvre du plan d'action de la SNIE est disponible</t>
  </si>
  <si>
    <t>Réaliser les campagnes de communication sur le PND 2026-2030</t>
  </si>
  <si>
    <t>Les acteurs du développement et les populations des 17 régions du Burkina ont une bonne connaissance du PND 2026-2030</t>
  </si>
  <si>
    <t>Réaliser l'évaluation à mi parcours du PND 2026-2030</t>
  </si>
  <si>
    <t>Le rapport de l'évaluation à mi parcours du PND 2026-2030 est élaboré</t>
  </si>
  <si>
    <t>la somme de 9 050 698 408 FCFA est recouvrée</t>
  </si>
  <si>
    <t>la somme de 9 955 768 248 FCFA est recouvrée</t>
  </si>
  <si>
    <r>
      <rPr>
        <sz val="10"/>
        <rFont val="Cambria"/>
        <charset val="134"/>
        <scheme val="major"/>
      </rPr>
      <t xml:space="preserve">la somme de </t>
    </r>
    <r>
      <rPr>
        <b/>
        <sz val="10"/>
        <rFont val="Cambria"/>
        <charset val="134"/>
        <scheme val="major"/>
      </rPr>
      <t xml:space="preserve">14 658 148 568 CFA </t>
    </r>
    <r>
      <rPr>
        <sz val="10"/>
        <rFont val="Cambria"/>
        <charset val="134"/>
        <scheme val="major"/>
      </rPr>
      <t>est mobilisée pour le financement des sous-projets</t>
    </r>
  </si>
  <si>
    <r>
      <rPr>
        <sz val="10"/>
        <rFont val="Cambria"/>
        <charset val="134"/>
        <scheme val="major"/>
      </rPr>
      <t xml:space="preserve">la somme de </t>
    </r>
    <r>
      <rPr>
        <b/>
        <sz val="10"/>
        <rFont val="Cambria"/>
        <charset val="134"/>
        <scheme val="major"/>
      </rPr>
      <t xml:space="preserve">16 276 951 432 CFA </t>
    </r>
    <r>
      <rPr>
        <sz val="10"/>
        <rFont val="Cambria"/>
        <charset val="134"/>
        <scheme val="major"/>
      </rPr>
      <t>est mobilisée pour le financement des sous-projets</t>
    </r>
  </si>
  <si>
    <r>
      <rPr>
        <sz val="10"/>
        <rFont val="Cambria"/>
        <charset val="134"/>
        <scheme val="major"/>
      </rPr>
      <t xml:space="preserve">la somme de </t>
    </r>
    <r>
      <rPr>
        <b/>
        <sz val="10"/>
        <rFont val="Cambria"/>
        <charset val="134"/>
        <scheme val="major"/>
      </rPr>
      <t xml:space="preserve">4 164 900 000 CFA </t>
    </r>
    <r>
      <rPr>
        <sz val="10"/>
        <rFont val="Cambria"/>
        <charset val="134"/>
        <scheme val="major"/>
      </rPr>
      <t>est mobilisée pour le financement des sous-projets</t>
    </r>
  </si>
  <si>
    <t>170 projets financés sont suivis</t>
  </si>
  <si>
    <t>190 projets financés sont suivis</t>
  </si>
  <si>
    <t>des prises de participations sont réalisées à hauteur de 1 500 000 000 FCFA</t>
  </si>
  <si>
    <t>des prises de participations sont réalisées à hauteur de 2 000 000 000 FCFA</t>
  </si>
  <si>
    <t>Le rapport national 2027 sur l'Etat de la population est disponible</t>
  </si>
  <si>
    <t>Le rapport national 2028 sur l'Etat de la population est disponible</t>
  </si>
  <si>
    <t>Le rapport 2027 de suivi des engagements de la CIPD+25 est disponible</t>
  </si>
  <si>
    <t>Le rapport 2028 de suivi des engagements de la CIPD+25 est disponible</t>
  </si>
  <si>
    <t>Elaborer des rapports des dimensions du dividende démographique</t>
  </si>
  <si>
    <t>Les cinq rapports des dimensions du dividende démographique sont disponibles</t>
  </si>
  <si>
    <t>le rapport de suivi 2027 est disponible</t>
  </si>
  <si>
    <t>le rapport de suivi 2028 est disponible</t>
  </si>
  <si>
    <t>le rapport de suivi 2026 est disponible</t>
  </si>
  <si>
    <t>Le Programme d'Investissement Public (PIP) 2028 est disponible</t>
  </si>
  <si>
    <t>Le Programme d'Investissement Public (PIP) 2029 est disponible</t>
  </si>
  <si>
    <t>Voir DGB</t>
  </si>
  <si>
    <t>1.1.58</t>
  </si>
  <si>
    <t>Les bilans du PIP  au 31 décembre 2026 et au 30 juin 2027  sont élaborés</t>
  </si>
  <si>
    <t>Les bilans du PIP  au 31 décembre 2027 et au 30 juin 2028  sont élaborés</t>
  </si>
  <si>
    <t>1.1.59</t>
  </si>
  <si>
    <t>1.1.60</t>
  </si>
  <si>
    <t>1.1.61</t>
  </si>
  <si>
    <t>1.1.62</t>
  </si>
  <si>
    <t>1.1.63</t>
  </si>
  <si>
    <t>1.1.64</t>
  </si>
  <si>
    <t>Organiser les assises de l’Assemblée générale des projets et programmes</t>
  </si>
  <si>
    <t>NEANT</t>
  </si>
  <si>
    <t>Le rapport général des assises;
Le plan d'actions de mise en œuvre et de suivi des recommandations de l'AG</t>
  </si>
  <si>
    <t>1.1.65</t>
  </si>
  <si>
    <t>1.1.66</t>
  </si>
  <si>
    <t>1.1.67</t>
  </si>
  <si>
    <t>1.1.69</t>
  </si>
  <si>
    <t>Tenir une revue de Programme d'investissement avec au moins trente (30) ONG/AD.</t>
  </si>
  <si>
    <t>le Rapport global de performances des ONG sous revue est disponible</t>
  </si>
  <si>
    <t>1.1.70</t>
  </si>
  <si>
    <t>Opérationnaliser un cadre de concertation avec les structures administratives intervenant dans le partenariat des ONG/ADF</t>
  </si>
  <si>
    <t xml:space="preserve"> Tenue de deux (2) sessions
semestrielles</t>
  </si>
  <si>
    <t>1.1.71</t>
  </si>
  <si>
    <t>Organiser le cadre de concertation Etat-ONG/AD et Fondations</t>
  </si>
  <si>
    <t>Tenir les sessions des Journées Régionales de Concertation (JRC)</t>
  </si>
  <si>
    <t>Tenue d'une session des Journées Nationales de Concertation (JNC)</t>
  </si>
  <si>
    <t>BE, ONG</t>
  </si>
  <si>
    <t>1.1.72</t>
  </si>
  <si>
    <t>Tenir les sessions du comité d'examen et de validation des demandes de signatures et de renouvellment des conventions d'établissement</t>
  </si>
  <si>
    <t>une session est tenue chaque deux mois</t>
  </si>
  <si>
    <t>1.1.73</t>
  </si>
  <si>
    <t xml:space="preserve"> Le rapport de suivi de la mise en œuvre des Objectifs de développement durable (ODD)  et  le rapport de suivi de la mise en œuvre de l'agenda 2063 sont élaborés</t>
  </si>
  <si>
    <t>Le rapport de suivi de la mise en œuvre des Objectifs de développement durable (ODD)  et  le rapport de suivi de la mise en œuvre de l'agenda 2063 sont élaborés</t>
  </si>
  <si>
    <t>1.1.74</t>
  </si>
  <si>
    <t>Organiser deux sessions (CSD et CRD) d’appropriation des outils de suivi-évaluation de la PND et de ses instruments de mise en œuvre au profit des acteurs</t>
  </si>
  <si>
    <t>60 cadres ont eu une connaissance sur les outils de suivi-évaluation de la PND et de ses instruments de mise en œuvre</t>
  </si>
  <si>
    <t>1.1.75</t>
  </si>
  <si>
    <t>Elaborer le rapport annuel de performance globale de la mise en œuvre de la Politique nationale de développement</t>
  </si>
  <si>
    <t>Le rapport annuel de performance globale de la PND est disponible</t>
  </si>
  <si>
    <t>1.1.76</t>
  </si>
  <si>
    <t>Elaborer le rapport à mi-parcours de performance globale de la mise en œuvre de la Politique nationale de développement</t>
  </si>
  <si>
    <t>Le rapport  à mi-parcours de la performance globale est disponible</t>
  </si>
  <si>
    <t>1.1.77</t>
  </si>
  <si>
    <t>54 Rapports de suivi des revues annuelles et à mi-parcours des cadres régionaux de dialogue et des cadres sectoriels de dialogue disponibles</t>
  </si>
  <si>
    <t>1.1.78</t>
  </si>
  <si>
    <t>Tenir la revue technique annuelle du PND</t>
  </si>
  <si>
    <t>Le rapport de la revue technique annuelle de la PND est disponible</t>
  </si>
  <si>
    <t>1.1.79</t>
  </si>
  <si>
    <t>Tenir la revue annuelle du PND</t>
  </si>
  <si>
    <t>Le rapport de la revue annuelle de la PND est disponible</t>
  </si>
  <si>
    <t>1.1.80</t>
  </si>
  <si>
    <t>Élaborer le tableau de bord de suivi du PND</t>
  </si>
  <si>
    <t>Deux (02) Tableaux de bord de suivi des actions de la transition disponibles</t>
  </si>
  <si>
    <t>1.1.81</t>
  </si>
  <si>
    <t>Mettre à jour  la plateforme de suivi de la PND  avec les données sectorielles</t>
  </si>
  <si>
    <t>La plateforme  est mise à jour avec les données sectorielles</t>
  </si>
  <si>
    <t>PHASAO et Budget Etat</t>
  </si>
  <si>
    <t>1.1.82</t>
  </si>
  <si>
    <t>Mettre à jour  la plateforme de suivi de la PND  avec les données régionales</t>
  </si>
  <si>
    <t>La plateforme  est mise à jour avec les données régionales</t>
  </si>
  <si>
    <t>1.1.83</t>
  </si>
  <si>
    <t>Actualiser le référentiel national de pondération des activités et des tâches</t>
  </si>
  <si>
    <t xml:space="preserve">le référentiel national de pondération des activités et des tâches actualisé est disponible </t>
  </si>
  <si>
    <t>Réaliser des études évaluatives</t>
  </si>
  <si>
    <t>Le rapport de 2 études évaluatives est disponible</t>
  </si>
  <si>
    <t>Le rapport de2 études évaluatives est disponible</t>
  </si>
  <si>
    <t>Réaliser l'enquête sur la satisfaction des utilisateurs de statistiques officielles</t>
  </si>
  <si>
    <t>Le rapport sur la satisfaction des utilisateurs de statistiques officielles est disponible</t>
  </si>
  <si>
    <t>Etat</t>
  </si>
  <si>
    <t>Les notes rapides des opinions des chefs d'entreprise sur la conjoncture sont disponibles</t>
  </si>
  <si>
    <t>Elaborer les Tableaux de bord trimestriels de l’économie (TBE)</t>
  </si>
  <si>
    <t>Les Tableaux de bord trimestriels de l’économie (TBE) sont  disponibles</t>
  </si>
  <si>
    <t>Elaborer les Bulletins trimestriels de conjoncture</t>
  </si>
  <si>
    <t>Les quatre bulletins de conjoncture sont disponibles</t>
  </si>
  <si>
    <t>Elaborer les notes trimestrielles de l'IHPI et de l'IPPI</t>
  </si>
  <si>
    <t xml:space="preserve">Les quatre notes synthétiques d'analyses de l'IHPI et l'IPPI sont disponibles </t>
  </si>
  <si>
    <t>Elaborer les notes trimestrielles de l'Indice du chiffre d'affaires (ICA)</t>
  </si>
  <si>
    <t>Les quatre notes synthétiques de l'ICA sont  disponibles</t>
  </si>
  <si>
    <t>Elaborer les notes trimestrielles sur les statistiques du Commerce extérieur (SCE)</t>
  </si>
  <si>
    <t xml:space="preserve">Les quatre notes trimestrielles sur les statistiques du commerce extérieur sont disponibles </t>
  </si>
  <si>
    <t xml:space="preserve">Elaborer l'Annuaire du commerce extérieur du Burkina Faso (ACE) </t>
  </si>
  <si>
    <t>L'annuaire du commerce extérieur est disponible</t>
  </si>
  <si>
    <t>Réaliser l’enquête nationale semestrielle sur l’emploi (ENSE)</t>
  </si>
  <si>
    <t>Les rapports semestriels de l'enquête national sur l'emploi sont disponibles</t>
  </si>
  <si>
    <t>Produire les comptes nationaux provisoires et définitifs</t>
  </si>
  <si>
    <t>Les comptes nationaux définitifs de N-2 et les comptes provisoires de N-1 sont disponibles</t>
  </si>
  <si>
    <t xml:space="preserve">Produire les Comptes nationaux trimestriels (CNT) </t>
  </si>
  <si>
    <t>Les comptes trimestriels selon le SCN2008 sont disponibles</t>
  </si>
  <si>
    <t>Les comptes trimestriels selon le SCN 2008 sont disponibles</t>
  </si>
  <si>
    <t xml:space="preserve">Elaborer les notes mensuelles de l'IHPC  </t>
  </si>
  <si>
    <t>Les douze (12) notes mensuelles de l'IHPC sont disponibles</t>
  </si>
  <si>
    <t>Produire l'indice des Coûts de la Construction (ICC)</t>
  </si>
  <si>
    <t>Les notes d'analyse trimestrielles de l'indice des coûts à la construction sont disponibles</t>
  </si>
  <si>
    <t>BM</t>
  </si>
  <si>
    <t>Réaliser l'EHCVM  3</t>
  </si>
  <si>
    <t>La collecte et le traitement sont finalisés</t>
  </si>
  <si>
    <t xml:space="preserve">
Le document de Profil de pauvreté est disponible
les résultats de l'enquête sont validés et diffusés</t>
  </si>
  <si>
    <t>PHASAO (Etat et BM)</t>
  </si>
  <si>
    <t>Réaliser l'enquête MICS</t>
  </si>
  <si>
    <t>Les rapports d'analyse de l'enquête MICS sont disponibles</t>
  </si>
  <si>
    <t>BM/UNICEF</t>
  </si>
  <si>
    <t>Elaborer le tableau de bord social (TBS)</t>
  </si>
  <si>
    <t>Le  tableau de bord social (TBS) est disponible</t>
  </si>
  <si>
    <t>Le tableau de bord social (TBS) est disponible</t>
  </si>
  <si>
    <t>Elaborer le  livret genre</t>
  </si>
  <si>
    <t>Le document livret genre est disponible</t>
  </si>
  <si>
    <t>Élaborer les annuaires statistiques des régions  du Guiriko, du Nando , du Bankui, du Sourou, du Djôrô, et des Tannounyan .</t>
  </si>
  <si>
    <t>Les annuaires statistiques des régions du Guiriko, du Nando , du Bankui, du Sourou, du Djôrô, et des Tannounyan sont élaborées.</t>
  </si>
  <si>
    <t>Elaborer les annuaires statistiques  des régions du Goulmou, de la Sirba et de la Tapoa, du Nazinon, du Nakambé et du Kadiogo</t>
  </si>
  <si>
    <t>Les annuaires statistiques  des régions du Goulmou, de la Sirba et de la Tapoa, du Nazinon, du Nakambé et du Kadiogo sont élaborés.</t>
  </si>
  <si>
    <t>Les annuaires statistiques 2022 de l'Est, du Centre-Est, du Centre-Sud sont disponibles</t>
  </si>
  <si>
    <t>Elaborer les annuaires statistiques des régions du Liptako,du Soum, Yaadga, Kuilsé et Oubri</t>
  </si>
  <si>
    <t>Les annuaires statistiques des régions du Liptako,du Soum, Yaadga, Kuilsé et Oubri sont disponibles</t>
  </si>
  <si>
    <t>Les annuaires statistiques 2022 du Centre-Ouest, du Centre et du Plateau Central sont disponibles</t>
  </si>
  <si>
    <t>Elaborer l'annuaire statistique national</t>
  </si>
  <si>
    <t>L'annuaire statistique national est disponible</t>
  </si>
  <si>
    <t>Elaborer le journal burkinabè de la statistique (JBS)</t>
  </si>
  <si>
    <t>Quatre éditions du journal Burkinabè de la statistique  (JBS) sont élaborées et diffusées</t>
  </si>
  <si>
    <t xml:space="preserve">Organiser la journée africaine de la statistique (JAS)  </t>
  </si>
  <si>
    <t>La journée africaine de la statistique (JAS) est organisée</t>
  </si>
  <si>
    <t xml:space="preserve">Assurer l'organisation des sessions ordinaires et extraordinaire du CNS  </t>
  </si>
  <si>
    <t xml:space="preserve">Les sessions ordinaires du CNS sont organisées </t>
  </si>
  <si>
    <t>Assurer l'organisation des commissions spécialisées du CNS</t>
  </si>
  <si>
    <t xml:space="preserve">Les sessions des commissions spécialisées du CNS sont organisées </t>
  </si>
  <si>
    <t>Réaliser les activités préparatoires du sixième RGPH</t>
  </si>
  <si>
    <t>Les activités préparatoires du RGPH sont réalisées</t>
  </si>
  <si>
    <t>Les bases cartographiques des ZD sont disponibles</t>
  </si>
  <si>
    <t>Etat, PTF</t>
  </si>
  <si>
    <t>Suivre la mise en œuvre du SDS 2026-2030</t>
  </si>
  <si>
    <t>Le rapport statistique national (RSN) et le programme statistique national (PSN) sont disponibles</t>
  </si>
  <si>
    <t>Elaborer et diffuser le Rapport sur la Coopération pour le Développement (RCD)</t>
  </si>
  <si>
    <t xml:space="preserve">le choix du thème est effectif ;
La collecte des données est effective ;
le rapport final est disponible ;
le rapport final est publié.
 </t>
  </si>
  <si>
    <t>Budget Etat/COMITE-SFP</t>
  </si>
  <si>
    <t>1) Les données de l'Observatoire sont collectées (indicateurs du Modèle d'analyse régionale sur Windows (MARW)) .                                                       2) Les données de l'ONADDT sont traitées et  validées.</t>
  </si>
  <si>
    <t>1) Les données de l'Observatoire sont collectées (indicateurs du Modèle d'analyse régionale sur Windows (MARW)) ;                                   2) Les données de l'ONADDT sont traitées et  validées.</t>
  </si>
  <si>
    <t>1) Les données de l'Observatoire sont collectées (indicateurs du Modèle d'analyse régionale sur Windows (MARW)) .                                                 2) Les données de l'ONADDT sont traitées et  validées.</t>
  </si>
  <si>
    <t xml:space="preserve">Budget de l'Etat, </t>
  </si>
  <si>
    <t>Un rapport sur l'étude de référence 2026 est élaboré.</t>
  </si>
  <si>
    <t>1) Les données de l'ONADDT sont analysées;                                                      2) Un rapport sur l'étude de référence 2027 est élaboré.</t>
  </si>
  <si>
    <t>1) Les données de l'ONADDT sont analysées;                               2) Un rapport sur l'étude de référence 2028 est élaboré.</t>
  </si>
  <si>
    <t xml:space="preserve">DGDT ; PARGFM ; DGSI ; ANPTIC  </t>
  </si>
  <si>
    <t>Budget de l'Etat, PTF</t>
  </si>
  <si>
    <t>1) Le dispositif institutionnel et juridique de l'ONADDT est finalisé ;                                                     2) Un nouveau projet de plateforme numérique de l'ONADDT est proposé ;                                                                 3)  Les capacités des cadres  sont renforcées dans la gestion de plateforme WebSIG en relation avec l'IA (intelligence artificielle)</t>
  </si>
  <si>
    <t xml:space="preserve">1) Le dispositif institutionnel et juridique de l'ONADDT est adopté ;                                                      2) Les capacités des cadres  sont renforcées dans la gestion de plateforme WebSIG </t>
  </si>
  <si>
    <t xml:space="preserve">1) Le dispositif institutionnel et juridique de l'ONADDT est adopté ;                                                          2)  Les capacités des cadres  sont renforcées dans la gestion de plateforme WebSIG </t>
  </si>
  <si>
    <t xml:space="preserve">DGDT </t>
  </si>
  <si>
    <t>Budget de l'Etat</t>
  </si>
  <si>
    <t>(1) Les structures de la DGDT sont appuyées dans la réalisation de leurs productions cartographiques ;                                                            2)  Une session thématique de renforcement de capacité des cadres de la DGDT en SIG est réalisée  (Matrice des fonctions; etc.)</t>
  </si>
  <si>
    <t>(1) Les structures de la DGDT sont appuyées dans la réalisation de leurs productions cartographiques ; 2)  Une session thématique de renforcement de capacité des cadres de la DGDT en SIG est réalisée</t>
  </si>
  <si>
    <t>(1) Les structures de la DGDT sont appuyées dans la réalisation de leurs productions cartographiques ;            2) Une session thématique de renforcement de capacité des cadres de la DGDT en SIG est réalisée.</t>
  </si>
  <si>
    <t>Budget de l'Etat ; PTF</t>
  </si>
  <si>
    <t xml:space="preserve">1)  Les conclusions de la session de l'année 2027 régionale de l'ORASTEC sont capitalisées et partagées au niveau national ; 
2)  La session de l'Antenne nationale de l'ORASTEC  est tenue ;
3) La collecte des données de l'ORASTEC au niveau national est suivie et capitalisée
</t>
  </si>
  <si>
    <t xml:space="preserve">1)  Les conclusions de la session de l'année 2028 régionale de l'ORASTEC sont capitalisées et partagées au niveau national ; 
2)  La session de l'Antenne nationale de l'ORASTEC  est tenue ;
3) La collecte des données de l'ORASTEC au niveau national est suivie et capitalisée
</t>
  </si>
  <si>
    <t>Une session de formation des membres d'une Commission d'aménagement et de développement durable du territoire  est tenue.</t>
  </si>
  <si>
    <t xml:space="preserve">1) Quatre (04) sessions du Comité technique interministériel de validation des dossiers de Changement de destination de terrain (CDT) et de Changement de statut de réserves administratives (CSRA) et des sessions extraordinaires sont tenues ;
2) Le rapport annuel 2025 de l'instruction et de traitement des dossiers de Changement de destination de terrain (CDT) et de Changement de statut de réserves administratives (CSRA) est élaboré ;
3) La base de données CDT/CSRA est réformée et fonctionnelle.
</t>
  </si>
  <si>
    <t>1) Quatre (04) sessions du Comité technique interministériel de validation des dossiers de Changement de destination de terrain (CDT) et de Changement de statut de réserves administratives (CSRA) sont tenues
2) Le rapport annuel 2026 de l'instruction et de traitement des dossiers de Changement de destination de terrain (CDT) et de Changement de statut de réserves administratives (CSRA) est élaboré
3) La maintenance de la base de données CDT/CSRA est assurée</t>
  </si>
  <si>
    <t>1) Quatre (04) sessions du Comité technique interministériel de validation des dossiers de Changement de destination de terrain (CDT) et de Changement de statut de réserves administratives (CSRA) sont tenues
2) Le rapport annuel 2027 de l'instruction et de traitement des dossiers de Changement de destination de terrain (CDT) et de Changement de statut de réserves administratives (CSRA) est élaboré
3) La maintenance de la base de données CDT/CSRA est assurée</t>
  </si>
  <si>
    <t xml:space="preserve">
1) Les collectivités territoriales sollicitant l’appui de la DGDT sont accompagnées pour l’élaboration et le suivi de leurs schémas d'aménagement et de développement durable du territoire
2) Le rapport annuel 2026 de suivi de l'élaboration des instruments d’aménagement et de développement durable du territoire est produit
</t>
  </si>
  <si>
    <t xml:space="preserve">
1) Les collectivités territoriales sollicitant l’appui de la DGDT sont accompagnées pour l’élaboration et le suivi de leurs schémas d'aménagement et de développement durable du territoire
2) Le rapport annuel 2027 de suivi de l'élaboration des instruments d’aménagement et de développement durable du territoire est produit
</t>
  </si>
  <si>
    <t>1) le projet de modification de la loi 024-2018/AN du 28 mai 2018 portant Loi d'orientation relative à l'aménagement et le développement durable du territoire est élaboré ;
2) des activités d’information et de sensibilisation (participation à des émissions, animation de réseaux sociaux et de plates-formes digitales, …) sur la loi portant RAF sont mis en œuvre.</t>
  </si>
  <si>
    <t>1) la loi portant RAF au Burkina Faso est traduite dans les langues nationales (dioula, moore, fulfulde, gulimancema) ;
2) la loi portant RAF et ses textes d'application sont édités et vulgarisés;
3) des activités d’information et de sensibilisation (participation à des émissions, animation de réseaux sociaux et de plates-formes digitales, …) sur la loi portant RAF sont mis en œuvre.</t>
  </si>
  <si>
    <t>1) des ateliers thématiques/catégoriels sur les innovations de la loi portant RAF sont organisés ;
2)  des outils et supports de communication (brochures, banderoles, kakemonos) sur les innovations de la loi portant RAF sont conçus et diffusés ;
3) des formations continues au profit des agents des services en charge de la gestion du foncier sont organisés.</t>
  </si>
  <si>
    <t>DGDT/ANCF, MUH, MARAH, MEEA, MEMC, MICA, MI, CT</t>
  </si>
  <si>
    <t xml:space="preserve">                                                                                                                        1) Les projets de textes des organes de pilotage et de suivi de la stratégie nationale de résilience et de stabilisation des territoires sont disponibles ; 
2) Une session du comité d'orientation stratégique (COS) s'est tenue ; 
3) Deux (02) Cadres régionaux de dialogue (CRD) sur la stratégie nationale de résilience et de stabilisation des territoires sont tenus ;                                                     4) Un rapport de vulgarisation de la stratégie nationale de résilience et de stabilisation des territoires est disponible.
</t>
  </si>
  <si>
    <t xml:space="preserve">                                                                                                                        1) Les projets de textes des organes de pilotage et de suivi de la stratégie nationale de résilience et de stabilisation des territoires sont disponibles ; 
2) Une session du comité d'orientation stratégique (COS) s'est tenue ; 
3) 2 Cadres régionaux de dialogue (CRD) sur la stratégie nationale de résilience et de stabilisation des territoires sont tenus ;                                                     4) un rapport de vulgarisation de la stratégie nationale de résilience et de stabilisation des territoires est disponible
</t>
  </si>
  <si>
    <t xml:space="preserve">                                                                                                                        1) Les projets de textes des organes de pilotage et de suivi de la stratégie  nationale de résilience et de stabilisation des territoire sont disponibles ; 
2) Une session du comité d'orientation stratégique (COS) s'est tenue ; 
3) 2 Cadres régionaux de dialogue (CRD) sur la stratégie nationale de résilience et de stabilisation des territoires sont tenus ;                                                     4) un rapport de vulgarisation de la stratégie nationale de résilience et de stabilisation des territoires est disponible
</t>
  </si>
  <si>
    <t>1) Les documents de travail de la session du Copil des projets PBF sont disponibles ;                                           2) Une (01) session du Comité technique de suivi des projets PBF est organisée;                                         3) Une (01) mission de suivi des projets PBF est organisée</t>
  </si>
  <si>
    <t>Etat, PBF, PNUD</t>
  </si>
  <si>
    <t xml:space="preserve">1)Le rapport annuel 2025 sur la résilience au Burkina Faso est élaboré ;                                                               2) Une (01)  session de renforcement de capacités des cadres est organisée. </t>
  </si>
  <si>
    <t xml:space="preserve">1)Le rapport annuel 2025 sur la résilience au Burkina Faso est élaboré ;                                                               2) Une (01)  session de renforcement de capacités des cadres est organisée </t>
  </si>
  <si>
    <t>Etat, PBF</t>
  </si>
  <si>
    <t>Les documents techniques de travail de la session 2027 du CNPPC sont disponibles</t>
  </si>
  <si>
    <t>Les documents techniques de travail de la session 2028 du CNPPC sont disponibles</t>
  </si>
  <si>
    <t>Oragniser un panel pour la dynamisation des CCT</t>
  </si>
  <si>
    <t xml:space="preserve">Les réunions préparatoires des secrétariats techniques des CCT sont tenues </t>
  </si>
  <si>
    <t>1) Le suivi de la préparation du Pôle de croissance de Samendéni est assuré                                                2) La préparation du Pôle de croissance du Sahel et du Pôle de croissance de l'Est est relancée</t>
  </si>
  <si>
    <t xml:space="preserve">1) Le suivi de la préparation du Pôle de croissance de Samendéni est assuré                                                          2) La préparation du Pôle de croissance du Sahel et du Pôle de croissance de l'Est est relancée                                                  </t>
  </si>
  <si>
    <t xml:space="preserve"> -Les bases données de la surveillance multilatérale sont mises à jour ;
 -Quatre (04) rapports BDSM sont produits.</t>
  </si>
  <si>
    <t xml:space="preserve">Elaborer  les rapports trimestriels  sur la situation économique et financière du Burkina Faso (format UEMOA)  à la Commission de l’UEMOA </t>
  </si>
  <si>
    <t xml:space="preserve">Quatre (04)rapports formats UEMOA sont élaborés
</t>
  </si>
  <si>
    <t>Quatre (04)rapports formats UEMOA sont élaborés</t>
  </si>
  <si>
    <t>Elaborer  dans les délais communautaires le rapport sur les perspectives économiques et financières du Burkina Faso format UEMOA</t>
  </si>
  <si>
    <t>Un rapport format UEMOA est élaborés</t>
  </si>
  <si>
    <t>Un rapport format UEMOA estt élaborés</t>
  </si>
  <si>
    <t>UEMOA/BE</t>
  </si>
  <si>
    <t>Préparer et tenir deux revues du programme économique et financier 2023-2027 appuyé par la Facilité élargie de crédit (FEC) et par la Facilité pour la résilience et la durabilité  (FRD)</t>
  </si>
  <si>
    <t>Les cinquième et sixième revues du programme économique et financier sont tenues</t>
  </si>
  <si>
    <t>Les septième et huitième revues du programme économique et financier sont tenues</t>
  </si>
  <si>
    <t>Elaborer le rapport annuel 2025 de la mise en œuvre de la Stratégie nationale de coopération au développement (SNCD)</t>
  </si>
  <si>
    <t>Elaborer une nouvelle stratégie nationale de coopération au développement (SNCD) 2026-2030</t>
  </si>
  <si>
    <t>La nouvelle stratégie nationale de coopération au développement (SNCD) 2026-2030 ainsi que son PAO est élaboré</t>
  </si>
  <si>
    <t>Validation des outils et mécanisme de mobilisation des financements extérieurs</t>
  </si>
  <si>
    <t>Le cadre de revue 2027 des réformes de l'UEMOA est organisé</t>
  </si>
  <si>
    <t>vingt (20) dossiers de demande de prêt des  PSF partenaires sont financés</t>
  </si>
  <si>
    <t>vingt  (20)  dossiers de demande de prêt de PSF partenaires sont financés</t>
  </si>
  <si>
    <t>vingt-cinq (25)  dossiers de demande de prêt de PSF partenaires sont financés</t>
  </si>
  <si>
    <t xml:space="preserve"> 7000  personnes ont bénéficié du financement de l'ANPFI (dont au 60% de femmes) </t>
  </si>
  <si>
    <t xml:space="preserve"> 10 000  personnes ont bénéficié du financement de l'ANPFI (dont au 60% de femmes) </t>
  </si>
  <si>
    <t>Sept (7) PSF partenaires sont refinancés pour un montant de 2 000 000 000 F CFA dans le cadre de l’initiative LAFIA</t>
  </si>
  <si>
    <t>Sept (7) PSF partenaires sont refinancés pour un montant de 5 000 000 000 F CFA dans le cadre de l’initiative LAFIA</t>
  </si>
  <si>
    <t xml:space="preserve">Des crédits sont octroyés à 20 000 personnes éligibles à l’initiative LAFIA </t>
  </si>
  <si>
    <t xml:space="preserve">Des crédits sont octroyés à 50 000 personnes éligibles à l’initiative LAFIA </t>
  </si>
  <si>
    <t>Les capacités techniques et opérationnelles de trente- cinq (35) PSF partenaires sont renforcées sur les produits de l'ANPFI</t>
  </si>
  <si>
    <t>BOAD/ETAT</t>
  </si>
  <si>
    <t>Un taux de remboursement / recouvrement de 95% des prêts echus est assuré soit 3 541 423 728 sur une prevision  totale de 3 727 814 451</t>
  </si>
  <si>
    <t>ETAT</t>
  </si>
  <si>
    <t>ETAT/COOP SUISSE</t>
  </si>
  <si>
    <t>Trois (03) rencontres régionales de diffusion de la SNFI-2 sont rencontrées</t>
  </si>
  <si>
    <t>Le rapport annuel 2026 de l'inclusion financière est disponible</t>
  </si>
  <si>
    <t>Le rapport annuel 2027 de l'inclusion financière est disponible</t>
  </si>
  <si>
    <t>L'annuaire statistique et le tableau de bord 2026 de l'inclusion financière sont disponibles</t>
  </si>
  <si>
    <t>L'annuaire statistique et le tableau de bord 2027 de l'inclusion financière sont disponibles</t>
  </si>
  <si>
    <t>8000 personnes sont formées en éducation financière sur l'étendu du territoire national</t>
  </si>
  <si>
    <t>10000 personnes sont formées en éducation financière sur l'étendu du territoire national</t>
  </si>
  <si>
    <t>10 000  consommateurs des services fianciers sont formés sur la protection de leurs droits</t>
  </si>
  <si>
    <t>15 000  consommateurs des services fianciers sont formés sur la protection de leurs droits</t>
  </si>
  <si>
    <t>1) Le rapport 2026 de suivi de l'élaboration et de mise en œuvre des PLD est élaboré;                                                                                                                                                                     2) Deux (02) collectivités territoriales bénéficient d’un appui technique pour la conception et l’opérationnalisation d’outils pratiques de suivi-évaluation de la mise en œuvre de leurs Plans locaux de développement (PLD).</t>
  </si>
  <si>
    <t>1) Le rapport 2027 de suivi de l'élaboration et de mise en œuvre des PLD est élaboré;                                                                                                                                                                     2) Deux (02) collectivités territoriales bénéficient d’un appui technique pour la conception et l’opérationnalisation d’outils pratiques de suivi-évaluation de la mise en œuvre de leurs Plans locaux de développement (PLD).</t>
  </si>
  <si>
    <t>1) Le Profil socioéconomique des régions du Burkina Faso est vulgarisé dans 2 régions ;                                                                                                                                                                     2)  Les capacités des cadres de la DGDT sont renforcées  en élaboration et mise en œuvre de projets de développement local</t>
  </si>
  <si>
    <t>1) Le Profil socioéconomique des régions du Burkina Faso est vulgarisé dans 2 régions ;                                                                                                                                                                     2)  Les capacités des cadres de la DGDT sont renforcées  en Suivi-évaluation axé sur les résultats des plans locaux de développement</t>
  </si>
  <si>
    <t xml:space="preserve">Trois (03)  communes sont appuyées techniquement pour l'élaboration de leurs Plans de développement </t>
  </si>
  <si>
    <t>Deux (02) numéros du Bulletin de l'aménagement du territoire sont diffusés en version numérique</t>
  </si>
  <si>
    <t>Appuyer les autres structures comptables dans le recouvrement de leurs chèques impayés</t>
  </si>
  <si>
    <t>Former les régisseurs de recettes et de dépenses de l'Etat sur le cadre réglementaire des régies</t>
  </si>
  <si>
    <t>186 853 700</t>
  </si>
  <si>
    <t>BE/FARR</t>
  </si>
  <si>
    <t>321,410 milliards sont recouvrées par la DGTCP</t>
  </si>
  <si>
    <t>334,598 milliards sont recouvrées par la DGTCP</t>
  </si>
  <si>
    <t>264, 312 milliards sont recouvrées par la DGTCP</t>
  </si>
  <si>
    <t>270, 218 milliards sont recouvrées par la DGTCP</t>
  </si>
  <si>
    <t>1 519 287 353 FCFA sont rtecouvrés</t>
  </si>
  <si>
    <t>1 687 792 581 FCFA sont recouvrés</t>
  </si>
  <si>
    <t xml:space="preserve">1 737,44  sont recouvrés par la DGI au profit du budget de l'Etat 
</t>
  </si>
  <si>
    <t xml:space="preserve">1 908,16  sont recouvrés par la DGI au profit du budget de l'Etat 
</t>
  </si>
  <si>
    <t>10% des RAR cantonnés au 31 décembre 2025 hors admission en non valeur sont apurés (dégrèvements et recouvrements)</t>
  </si>
  <si>
    <t>10% des RAR cantonnés au 31 décembre 2026 hors admission en non valeur sont apurés (dégrèvements et recouvrements)</t>
  </si>
  <si>
    <t>10% des RAR cantonnés au 31 décembre 2027 hors admission en non valeur sont apurés (dégrèvements et recouvrements)</t>
  </si>
  <si>
    <t>08 séances d'encadrement technique sont tenues avec les UR</t>
  </si>
  <si>
    <t>8 séances d'encadrement technique sont tenues avec les UR</t>
  </si>
  <si>
    <t>La note d'orientation pour l'application des mesures fiscales de la loi de finances 2027 est élaborée et publiée</t>
  </si>
  <si>
    <t>La note d'orientation pour l'application des mesures fiscales de la loi de finances 2028 est élaborée et publiée</t>
  </si>
  <si>
    <t>Le prix de l'excellence de la DGI au titre de l'année 2026 est organisé</t>
  </si>
  <si>
    <t>Le prix de l'excellence de la DGI au titre de l'année 2027 est organisé</t>
  </si>
  <si>
    <t>Le mois de l'exemplarité fiscale  au titre de l'année 2027 est organisé et le rapport bilan est disponible</t>
  </si>
  <si>
    <t>Le mois de l'exemplarité fiscale  au titre de l'année 2028 est organisé et le rapport bilan est disponible</t>
  </si>
  <si>
    <t>XX milliards FCFA sont recouvrés au profit du FSP par la DGI</t>
  </si>
  <si>
    <t>Les rapports semestriels de suivi de la mise en œuvre du plan d'action Post-TADAT sont disponbles</t>
  </si>
  <si>
    <t>BUDGET ETAT</t>
  </si>
  <si>
    <t>2.1.23</t>
  </si>
  <si>
    <t xml:space="preserve">Quinze (15)  textes d'application du nouveau code des douanes sont élaborés </t>
  </si>
  <si>
    <t xml:space="preserve">Un projet de document de référence d’une politique fiscale prospective qui favorise l’émergence d’une gouvernance fiscale transparente sous la forme juridique la plus appropriée (loi, décret) est disponible ;
Un document de stratégie de mise en œuvre de la politique fiscale prospective est élaborée ;
Un plan d'action triennal de mise en oeuvre de la stratégie fiscale est élaboré.
</t>
  </si>
  <si>
    <t>Deux (2) sesiions ordinaires du CPF sont tenues</t>
  </si>
  <si>
    <t>Une (1) session ordinaires du CNPTF est tenue</t>
  </si>
  <si>
    <t xml:space="preserve">Les TDR sont disponibles ;
Le projet de rapport d'évaluation des dépenses fiscales 2026 est disponible ;
L'atelier de validation du projet de rapport par le CPF est tenu ;
Le rapport d'évaluation des dépenses fiscales 2026 est disponible ;
Le rapport d'évaluation des dépenses fiscales 2026 est publié sur le site web du MEF. 
</t>
  </si>
  <si>
    <t xml:space="preserve">Les TDR sont disponibles ;
Le projet de rapport d'évaluation des dépenses fiscales 2027 est disponible ;
L'atelier de validation du projet de rapport par le CPF est tenu ;
Le rapport d'évaluation des dépenses fiscales 2027 est disponible ;
Le rapport d'évaluation des dépenses fiscales 2027 est publié sur le site web du MEF. 
</t>
  </si>
  <si>
    <t>Des conventions de financement d'une valeur de 650 milliards sont signées</t>
  </si>
  <si>
    <t>7 revues (3, bilatéral et 3, multilatéral) des stratégies de coopérations Bilatérale et multilatérale sont organisées</t>
  </si>
  <si>
    <t xml:space="preserve">7 revues de portefeuilles des partenaires bilatéraux et multilatéraux sont tenues </t>
  </si>
  <si>
    <t>2.2.14</t>
  </si>
  <si>
    <t>La planification des décaissements pour un montant de 473 002 476 000 FCFA au titre des appuis projets est assurée.                                                             les dossiers de demandes de décaissement sont traités.</t>
  </si>
  <si>
    <t>La planification des décaissements pour un montant de 450 524 314 000 FCFA au titre des appuis projets est assurée.                                                             les dossiers de demandes de décaissement sont traités.</t>
  </si>
  <si>
    <t>Mettre en œuvre le calendrier d'émissions des bons et obligations du Trésor</t>
  </si>
  <si>
    <t>Un repertoire primaire des terrains des ministères et institutions  est disponible</t>
  </si>
  <si>
    <t>Les terrains  des ministères et institutions sont identifiés et documentés</t>
  </si>
  <si>
    <t>Les terrains identifiés des ministères et institutions sont bornés</t>
  </si>
  <si>
    <t xml:space="preserve">Les terrains bornés des ministères et institutions sont immatriculés </t>
  </si>
  <si>
    <t>Les terrains des EPE sont identifiés et documentés</t>
  </si>
  <si>
    <t xml:space="preserve">Les terrains bornés des EPE sont  immatriculés </t>
  </si>
  <si>
    <t>Les valeurs des investissements réalisés sur les terrains de l'Etat sont déterminées</t>
  </si>
  <si>
    <t>les valeurs des investissements réaliés sur les terrains des EPE sont déterminées</t>
  </si>
  <si>
    <t xml:space="preserve"> la cartographie des  terres recensées  de l'Etat et ses démembrements prévus par les schémas et les plans d'aménagements dans les  régions est mise à  jour</t>
  </si>
  <si>
    <t>150 000 références cadastrales  créées au cours de l'année sont numérisées</t>
  </si>
  <si>
    <t>100 000 références cadastrales  créées au cours de l'année sont numérisées</t>
  </si>
  <si>
    <t>150 000 titulaires de droits réels identifiés au cours de l'année sont saisis dans SyC@D</t>
  </si>
  <si>
    <t>100 000 titulaires de droits réels identifiés au cours de l'année sont saisis dans SyC@D</t>
  </si>
  <si>
    <t>300 000 parcelles sont évaluées</t>
  </si>
  <si>
    <t>400 000 parcelles sont évaluées</t>
  </si>
  <si>
    <t xml:space="preserve">60% des dossiers des demandes de transfert de titres de propriété sont traités dans les délais
</t>
  </si>
  <si>
    <t xml:space="preserve">70% des dossiers des demandes de transfert de titres de propriété sont traités dans les délais
</t>
  </si>
  <si>
    <t>65% des transferts de titres de jouissance sont effectués dans les délais</t>
  </si>
  <si>
    <t>70% des transferts de titres de jouissance sont effectués dans les délais</t>
  </si>
  <si>
    <t xml:space="preserve">45 milliards FCFA sont recouvrés au profit des CT par la DGI
</t>
  </si>
  <si>
    <t xml:space="preserve">47 milliards FCFA sont recouvrés au profit des CT par la DGI
</t>
  </si>
  <si>
    <t>Le Document de Programmation Budgétaire et Economique Pluriannuelle (DPBEP) 2028-2030 est élaboré</t>
  </si>
  <si>
    <t>Le Document de Programmation Budgétaire et Economique Pluriannuelle (DPBEP) 2029-2031 est élaboré</t>
  </si>
  <si>
    <t xml:space="preserve"> Le Programme d'Investissement Public (PIP) 2029-2031 est élaboré</t>
  </si>
  <si>
    <t xml:space="preserve"> Le Programme d'Investissement Public (PIP) 2028 -2030 est élaboré</t>
  </si>
  <si>
    <t>Les rapports d'analyse des Documents de Programmation Pluriannuelle des Dépenses (DPPD) 2028-2030 des Ministères et institutions sont disponibles</t>
  </si>
  <si>
    <t>Les rapports d'analyse des Documents de Programmation Pluriannuelle des Dépenses (DPPD) 2029-2031 des Ministères et institutions sont disponibles</t>
  </si>
  <si>
    <t>L'avant projet de loi de finances 2028 est élaboré sur la base des plafonds DPBEP</t>
  </si>
  <si>
    <t>L'avant projet de loi de finances 2029 est élaboré sur la base des plafonds DPBEP</t>
  </si>
  <si>
    <t>Le budget citoyen 2027 est disponible</t>
  </si>
  <si>
    <t>Le budget citoyen 2028 est disponible</t>
  </si>
  <si>
    <t>Le projet de loi de finances rectificative du budget 2027 est élaboré</t>
  </si>
  <si>
    <t>Le projet de loi de finances rectificative du budget 2029 est élaboré</t>
  </si>
  <si>
    <t>La feuille de route 2028 de mis en œuvre de la LOLF est disponible</t>
  </si>
  <si>
    <t>Le rapport annuel  de la mise en œuvre des innovations de la LOLF est disponible (un bilan global d'étape )</t>
  </si>
  <si>
    <t>une session du cadre de concertation des RP est tenue</t>
  </si>
  <si>
    <t xml:space="preserve"> La revue à mi parcours de l'exécution du budget de l'Etat, exercice 2027 est organisée et le rapport est disponible</t>
  </si>
  <si>
    <t xml:space="preserve"> La revue à mi parcours de l'exécution du budget de l'Etat, exercice 2028 est organisée et le rapport est disponible</t>
  </si>
  <si>
    <t>Le rapport de la clôture de l'exécution du budget de l'Etat, exercice 2026  est disponible</t>
  </si>
  <si>
    <t>Le rapport de la clôture de l'exécution du budget de l'Etat, exercice 2027 est disponible</t>
  </si>
  <si>
    <t xml:space="preserve"> - Le programme d'activité 2027 est disponible;
 -Le rapport annuel 2026 est disponible; 
 -Les rapports d'activités du premier, deuxième et troisième trimestre 2027 sont disponibles</t>
  </si>
  <si>
    <t xml:space="preserve"> - Le programme d'activité 2028 est disponible;
 -Le rapport annuel 2027 est disponible; 
 -Les rapports d'activités du premier, deuxième et troisième trimestre 2028 sont disponibles</t>
  </si>
  <si>
    <t>la mercuriale des prix 2028 est disponible</t>
  </si>
  <si>
    <t>la mercuriale des prix 2029 est disponible</t>
  </si>
  <si>
    <t>assurer la maintenance et le suivi evolution</t>
  </si>
  <si>
    <t>l'annuaire statistique 2026 est disponible</t>
  </si>
  <si>
    <t>l'annuaire statistique 2027 est disponible</t>
  </si>
  <si>
    <t>actualiser  et mettre en œuvre les activités du plan d'actions MAPS et élaborer le rapport de suivi</t>
  </si>
  <si>
    <t>3.2.19</t>
  </si>
  <si>
    <t>Le plan d'actions de l'audit juridique est mis en oeuvre</t>
  </si>
  <si>
    <t>La loi de règlement 2026 et ses annexes sont élaborés</t>
  </si>
  <si>
    <t>La loi de règlement 2027 et ses annexes sont élaborés</t>
  </si>
  <si>
    <t>Le compte administratif  consolidé de l'Etat , exercice 2026 est élaboré</t>
  </si>
  <si>
    <t>Le compte administratif  consolidé de l'Etat , exercice 2027 est élaboré</t>
  </si>
  <si>
    <t>Les comptes de gestions des matières des Ministères et Institutions sont examinés et le compte central des matières 2026 est élaboré</t>
  </si>
  <si>
    <t>301 acteurs de la gestion du patrimoine non financier de l'Etat sont formés sur les thématiques de la comptabilité des matières et la gouvernance des biens publics.</t>
  </si>
  <si>
    <t>une rencontre annuelle est prévue</t>
  </si>
  <si>
    <t>FET et Budget Etat</t>
  </si>
  <si>
    <t>le rapport 2026 sur le secteur de la microfinance est produit</t>
  </si>
  <si>
    <t>Opérationnaliser le fonds de dépôt des garanties du secteur de la microfinance</t>
  </si>
  <si>
    <t xml:space="preserve">Le fonds  est alimenté par les IMF 
</t>
  </si>
  <si>
    <t>IMF</t>
  </si>
  <si>
    <t>3.8.18</t>
  </si>
  <si>
    <t>3.8.19</t>
  </si>
  <si>
    <t>3.8.20</t>
  </si>
  <si>
    <t>La circulaire budgétaire 2028 des collectivités territoriales est élaborée</t>
  </si>
  <si>
    <t>La circulaire budgétaire 2029 des collectivités territoriales est élaborée</t>
  </si>
  <si>
    <t>les données statistiques des comptes administratifs et comptes de gestion sont collectées et saisies</t>
  </si>
  <si>
    <t xml:space="preserve">les données statistisques sur les finances locales sont produites </t>
  </si>
  <si>
    <t>Assurer le contrôle des services administraifs de la DGB</t>
  </si>
  <si>
    <t>10 services administratifs de la DGB sont contrôlés</t>
  </si>
  <si>
    <t>PICA/SC/MINEFID</t>
  </si>
  <si>
    <t>Réaliser des missions de suivi sur place de la mise en œuvre des recommandations des audits et contrôles antérieurs réalisés par l' lTB</t>
  </si>
  <si>
    <t>7 missions de suivi sur place de la mise en œuvre des recommandations des audits  et controles antérieurs ont été réalisées</t>
  </si>
  <si>
    <t xml:space="preserve">Cartographier les risques des structures centrales et régionales de la DGB </t>
  </si>
  <si>
    <t xml:space="preserve">Les risques de 2 structures centrales et régionales de la DGB sont cartographiées </t>
  </si>
  <si>
    <t>L'audit basé sur les risques de cinq (05) structures de la DGTCP est réalisé</t>
  </si>
  <si>
    <t>L'audit basé sur les risques de sept (07) structures de la DGTCP est réalisé</t>
  </si>
  <si>
    <t>Quinze (15) EPE et FN sont contrôlés/audités</t>
  </si>
  <si>
    <t>Vingt (20) projets et programmes sont contrôlés/audités</t>
  </si>
  <si>
    <t>Cinq (05) entités privées béneficiaires de deniers publics sont contrôlées/auditées</t>
  </si>
  <si>
    <t xml:space="preserve"> Dix (10) entités privées béneficiaires de deniers publics sont contrôlées/auditées</t>
  </si>
  <si>
    <t>Le contrôle de cent (100) comptes de dépôts est réalisé</t>
  </si>
  <si>
    <t>Le contrôle de cinquante (50) comptes de dépôts est réalisé</t>
  </si>
  <si>
    <t>Au moins trois cent cinquante (350) marchés de l'Etat et de ses démembrements sont audités</t>
  </si>
  <si>
    <t>Dix (10) Collectivités Territoriales sont contrôlées</t>
  </si>
  <si>
    <t>Au moins deux (02) missions d'appui à l'élaboration de la cartographies des risques sont réalisées</t>
  </si>
  <si>
    <t>Au moins une étude sur la gestion de depenses ou de recettes spécifiques  est réalisée</t>
  </si>
  <si>
    <t>L'audit du processus de transfert des biens des projet et programmes à l'Etat est réalisé</t>
  </si>
  <si>
    <t>L'audit du processus de destruction ou de mise au rebus des biens publics est réalisé</t>
  </si>
  <si>
    <t>réaliser des missions de sensibilisation du personnel et des usagers sur la corruption</t>
  </si>
  <si>
    <t>200 entreprises sont controlées sur l'application de la règlémentation en matière douanière, fiscale, commerciale et environnementale</t>
  </si>
  <si>
    <t>560 sorties terrain pour le contrôle de la regularité et de la detention et de la destination des marchandises en circulation ou en transit sont effectués</t>
  </si>
  <si>
    <t>Le système informatique de gestion de la fraude est est mis à jour</t>
  </si>
  <si>
    <t>L'évaluation des dispositifs de contrôle interne de huit (08) structures  est réalisée</t>
  </si>
  <si>
    <t>une enquête de satisfaction auprès des usagers et partenaires dans trois (03) régions sur les prestations offertes et sur la perception de la corruption au sein du MEF sont réalisées</t>
  </si>
  <si>
    <t>L'audit d'au moins un (01) Système d’information  de gestion des finances publiques est réalisé</t>
  </si>
  <si>
    <t>Le rapport de cadrage du rapport ITIE 2026 est élaboré</t>
  </si>
  <si>
    <t>Le rapport de cadrage du rapport ITIE 2027 est élaboré</t>
  </si>
  <si>
    <t xml:space="preserve">SP- ITIE </t>
  </si>
  <si>
    <t>Budget Etat/PARGFM</t>
  </si>
  <si>
    <t>Le rapport ITIE 2026 est élaboré</t>
  </si>
  <si>
    <t>Le rapport ITIE 2027 est élaboré</t>
  </si>
  <si>
    <t>Budget Etat</t>
  </si>
  <si>
    <t>Le rapport ITIE 2026 est simpiflié</t>
  </si>
  <si>
    <t>Le rapport ITIE 2027 est simpiflié</t>
  </si>
  <si>
    <t>Le rapport ITIE 2025 est traduit en  07 langues nationales</t>
  </si>
  <si>
    <t>Le rapport ITIE 2026 est traduit en  07 langues nationales</t>
  </si>
  <si>
    <t>Une conférence de presse sur le rapport ITIE 2025 est organisée</t>
  </si>
  <si>
    <t>Une conférence de presse sur le rapport ITIE 2026 est organisée</t>
  </si>
  <si>
    <t>Budget de l'Etat PARGFM</t>
  </si>
  <si>
    <t>Une conférence publique sur le rapport ITIE 2025 est organisée</t>
  </si>
  <si>
    <t xml:space="preserve">  Les acteurs des médias et les communicants  sont formés sur les grandes thématiques du rapport  ITIE</t>
  </si>
  <si>
    <t>SP- ITIE</t>
  </si>
  <si>
    <t>15  personnes de la société civile sont formées sur leurs attentes dans la validation de la mise en œuvre de la  norme 2023 sont formés</t>
  </si>
  <si>
    <t>Le plan triennal glissant 2026-2028 de la strategie de l'ITIE est élaboré</t>
  </si>
  <si>
    <t>Résultat : La lutte contre le blanchiment des capitaux et le financement du terrorisme est renforcée</t>
  </si>
  <si>
    <t>95% au moins des DOS sont traitées</t>
  </si>
  <si>
    <t>Le rapport pays 2026 sur la Lutte contre le blanchiment des capitaux et le Financement du terrorisme (LBC/FT) à transmettre au GIABA est produit</t>
  </si>
  <si>
    <t>Le rapport pays 2027 sur la Lutte contre le blanchiment des capitaux et le Financement du terrorisme (LBC/FT) à transmettre au GIABA est produit</t>
  </si>
  <si>
    <t>Le rapport de suivi de la mise en œuvre de la tranche annuelle 2027 du plan d'action de la stratégie nationale de LBC/FT est disponible</t>
  </si>
  <si>
    <t>Le rapport de suivi de la mise en œuvre de la tranche annuelle 2028 du plan d'action de la stratégie nationale de LBC/FT est disponible</t>
  </si>
  <si>
    <t xml:space="preserve">Assurer l'actualisation de l'Evaluation Nationale des Risques de BC/FT </t>
  </si>
  <si>
    <t>Le rapport de l'Evaluation Nationale des Risques de BC/FT est disponible</t>
  </si>
  <si>
    <t xml:space="preserve">Assurer la conduite du processus de l'Evaluation Mutuelle du Burkina Faso </t>
  </si>
  <si>
    <t>Le Rapport de l'Evaluation Mutuelle du troisième cycle du Burkina Faso est disponible</t>
  </si>
  <si>
    <t>Le rapport de suivi des recommandations de l'Evaluation Mutuelle est disponible</t>
  </si>
  <si>
    <t>-Tous les avis sont émis sur saisine ou  auto saisine ; 
-Deux rapports d'études thématiques sont disponibles.</t>
  </si>
  <si>
    <t>-Le portefeuille des créances de l'Etat est établi ;
--Les actes de poursuite sont effectués; Les créances contentieuses de l’Etat sont recouvrées à hauteur de 750 000 000 FCFA .</t>
  </si>
  <si>
    <t xml:space="preserve">-Le point des décisions définitives favorables à l'Etat est établi;
-Les actes de poursuites sont effectués
-Les condamnations favorables à l’Etat sont recouvrées à hauteur de 3 100 000 000 FCFA.
</t>
  </si>
  <si>
    <t xml:space="preserve">-Le point des décisions définitives favorables à l'Etat est établi;
-Les actes de poursuites sont effectués;
-Les condamnations favorables à l’Etat sont recouvrées à hauteur de 4 500 000 000 FCFA.
</t>
  </si>
  <si>
    <t>-Le point des demandes d’exécution de décisions de justice définitives défavorables à l'Etat est établi mensuellement;
-Des avis d'exécution sont adressés aux administrations concernées;
-Les avis d'engagement de paiement des condamnations financières sont envoyés à la DGAIE à concurrence de l'enveloppe disponible ( 6 500 000 000 FCFA).</t>
  </si>
  <si>
    <t>-Le point des demandes d’exécution de décisions de justice définitives défavorables à l'Etat est établi mensuellement;
-Des avis d'exécution sont adressés aux administrations concernées;
-Les avis d'engagement de paiement des condamnations financières sont envoyés à la DGAIE à concurrence de l'enveloppe disponible (6 500 000 000 FCFA).</t>
  </si>
  <si>
    <t>-Le recueil des avis juridiques 2026 de l'AJE est disponible</t>
  </si>
  <si>
    <t>-Le recueil des avis juridiques 2027 de l'AJE est disponible</t>
  </si>
  <si>
    <t>L'Annuaire statistique 2026  de l'AJE est disponible.</t>
  </si>
  <si>
    <t>-L'Annuaire statistique 2027  de l'AJE est disponible.</t>
  </si>
  <si>
    <t>4.3.15</t>
  </si>
  <si>
    <t>Le recueil des avis juridiques et l'annuaire de l'AJE sont diffusés</t>
  </si>
  <si>
    <t>Organiser l'Assemblée Sectorielle des projets et programmes sous tutelle technique du MEF</t>
  </si>
  <si>
    <t>Organiser les revues des Projets et programmes de développement (PPD) sous tutelle technique du MEF</t>
  </si>
  <si>
    <t>Deux (02) revues des PPD sous tutelle technique du MEF sont organisées et les comptes-rendus de revues sont disonibles
les documents des revues des PPD sont élaborés</t>
  </si>
  <si>
    <t xml:space="preserve">Les idées de projets sont collectées
Les fiches de projets sont disponibles
La BIP est mise à jour
</t>
  </si>
  <si>
    <t>Organiser les sessions du Comité de Pilotage (COPIL) du Plan d'action intégré des réformes des finances publiques (PAIRFP)</t>
  </si>
  <si>
    <t xml:space="preserve">Une (01) session du COPIL du PAIRFP est organisée </t>
  </si>
  <si>
    <t xml:space="preserve">DGESS </t>
  </si>
  <si>
    <t>Réaliser une étude diagnostique sur les cadres de concertation du ministère</t>
  </si>
  <si>
    <t>L'activité est réalisée. Le rapport d'étude est soumis à Monsieur le Ministre pour appréciation avant sa validation</t>
  </si>
  <si>
    <t>Assurer le suivi de la mise en œuvre du plan d'actions issu de l'enquête de satisfaction des usagers sur les prestations du ministère</t>
  </si>
  <si>
    <t xml:space="preserve">deux  rapports trimestriels de suiv de de la mise en œuvre du plan d'actions issu de l''enquête de satisfaction des usagers sur les prestations du ministère sont disponibles </t>
  </si>
  <si>
    <t>Trois (03) rapports trimestriels de 2027 et le rapport global de 2026 de suivi de la mise en œuvre des délais de traitement des dossiers sont disponibles</t>
  </si>
  <si>
    <t>Organiser le prix de l'innovation</t>
  </si>
  <si>
    <t>Prise de decision de reglement du prix
mise en place du comité d'organisation
mise en place du jury
attribution du prix</t>
  </si>
  <si>
    <t>Réaliser une enquête de satisfaction des usagers sur les prestations du ministère</t>
  </si>
  <si>
    <t>-Les TDR sont élaborés
-le prestataire est selectionné
-le comité technique de suivi des travaux du prestatire est mis en place
-le rapport provisoire de l'enquête de satisfaction des usagers sur les prestations du ministère est disponible
-le rapport de l'enquête de satisfaction des usagers sur les prestations du ministère est disponible</t>
  </si>
  <si>
    <t>Les rapports des sessions du CG-FSP ; 
le rapport bilan de l'année 2025 du FSP;
les rapports de gestion du FSP</t>
  </si>
  <si>
    <t>Les rapports des sessions du CG-FSP ; 
le rapport bilan de l'année 2026 du FSP;
les rapports de gestion du FSP</t>
  </si>
  <si>
    <t>La coordination des activités de contrôle interne dans les projets et programmes disposants de contrôleur interne nommé en Conseil des ministres est assurée</t>
  </si>
  <si>
    <t>Assurer le fonctionnement du dispositif d’accueil et d’information du MEFP</t>
  </si>
  <si>
    <t>Le fonctionnement du dispositif d’accueil et d’information du MEF et assuré</t>
  </si>
  <si>
    <t>Assurer la réception et l’expédition du courrier ordinaire du MEFP au quotidien</t>
  </si>
  <si>
    <t>La réception et l’expédition au quotidien du courrier ordinaire du MEFP  est assurée</t>
  </si>
  <si>
    <t>- La matrice de programmation triennal  2027-2029 des activités  du MEFP est élaborée;
'- Le plan de travail 2027 du MEFP est élaboré</t>
  </si>
  <si>
    <t>- La matrice de programmation triennal  2028-2030 des activités  du MEFP est élaborée;
'- Le plan de travail 2027 du MEFP est élaboré</t>
  </si>
  <si>
    <t>- La matrice de programmation triennal  2029-2031 des activités  du MEFP est élaborée;
'- Le plan de travail 2027 du MEFP est élaboré</t>
  </si>
  <si>
    <t>Appuyer les structures du MEF dans l'élaboration et la relecture de leur plan stratégique</t>
  </si>
  <si>
    <t>Les structures sont appuyées dans l'élaboration ou la relecture de leurs plans stratégiques</t>
  </si>
  <si>
    <t>Les PAP 2027 des cinq (05) programmes budgétaires sont disponibles</t>
  </si>
  <si>
    <t>Les PAP 2028 des cinq (05) programmes budgétaires sont disponibles</t>
  </si>
  <si>
    <t>Les PAP 2029 des cinq (05) programmes budgétaires sont disponibles</t>
  </si>
  <si>
    <t>Actualiser le Plan d'action intégré des réformes de finances publiques (PAIRFP)</t>
  </si>
  <si>
    <t>Le Plan d'action intégré des réformes de finances publiques (PAIRFP) 2028-2030 est disponible</t>
  </si>
  <si>
    <t>Le Plan d'action intégré des réformes de finances publiques (PAIRFP) 2029-2030 est disponible</t>
  </si>
  <si>
    <t>-La matrice de programmation triennale  2028-2030 des activités  de la Cellule genre est élaborée;
- Le plan de travail 2028 de la Cellule genre est élaboré</t>
  </si>
  <si>
    <t>- La matrice de programmation triennale  2029-2030 des activités  de la Cellule genre est élaborée;
- Le plan de travail 2029 de la Cellule genre est élaboré</t>
  </si>
  <si>
    <t>- La matrice de programmation triennale  2028-2030 des activités  de la Cellule déconcentration administrative est élaborée;
- Le plan de travail 2028 de la Cellule déconcentration administrative est élaboré</t>
  </si>
  <si>
    <t>- La matrice de programmation triennale  2029-2030 des activités  de la Cellule déconcentration administrative est élaborée;
- Le plan de travail 2029 de la Cellule déconcentration administrative est élaboré</t>
  </si>
  <si>
    <t>- La matrice de programmation triennale  2028-2030 des activités de la Cellule environnementale est élaborée;
- Le plan de travail 2028 de la Cellule environnementale est élaboré</t>
  </si>
  <si>
    <t>- La matrice de programmation triennale  2029-2030 des activités de la Cellule environnementale est élaborée;
- Le plan de travail 2029 de la Cellule environnementale est élaboré</t>
  </si>
  <si>
    <t>La base de données de la politique gouvernance économique et du plan d'actions du MEFP est mise à jour</t>
  </si>
  <si>
    <t xml:space="preserve">Résultat 2: La mise en œuvre des actions du MEFP est suivie et évaluée périodiquement </t>
  </si>
  <si>
    <t>-Le comité technique d'évaluation est mis en place
-les données sont collectées et traitées
-les séances de validation des projets de rapport sont tenues
-le rapport global d'évaluation de la performance du ministère adopté est disponible
-les rapports d'évaluation de la performance du ministère sont transmis à la Primature et au ministère en charge de la fonction publique
-les lettres de félicitation et d'encouragement signées sont disponibles et transmises aux structures</t>
  </si>
  <si>
    <t>- Le rapport du quatrième trimestre de mise en œuvre du PTA 2025 du MEFP est élaboré;
- Trois (03) rapports trimestriels de mise en œuvre du PTA 2026 du MEFP sont élaborés</t>
  </si>
  <si>
    <t>- Le rapport du quatrième trimestre de mise en œuvre du PTA 2026 du MEFP est élaboré;
- Trois (03) rapports trimestriels de mise en œuvre du PTA 2027 du MEFP sont élaborés</t>
  </si>
  <si>
    <t>- Le rapport du quatrième trimestre de mise en œuvre du PTA 2027 du MEFP est élaboré;
- Trois (03) rapports trimestriels de mise en œuvre du PTA 2028 du MEFP sont élaborés</t>
  </si>
  <si>
    <t>Les RAP 2026 des cinq (05) programmes budgétaires sont disponibles</t>
  </si>
  <si>
    <t>Elaborer le Rapport global 2022 sur les réalisations (RGR) des PPD du MEFP</t>
  </si>
  <si>
    <t>Elaborer les contrats d'objectifs de recouvrement des régies de recettes</t>
  </si>
  <si>
    <t>Les contrats d'objectifs de recouvrement des régies de recettes sont disponiles</t>
  </si>
  <si>
    <t>Elaborer et transmettre au RP mobilisation des ressources les rapports de performance des unités de recouvrements</t>
  </si>
  <si>
    <t>- Un rapport annuel sur la performance des UR est élaboré et transmis au RP mobilisation des ressources;
- Trois (03) rapports trimestriels sur la performance des UR sont élaborés et transmis au  RP mobilisation des ressources</t>
  </si>
  <si>
    <t>Au moins deux (02)  missions ont été organisées et des rapports de mission de supervision sont disponibles</t>
  </si>
  <si>
    <t>Le rapport de mise en œuvre du PTA 2026 de la Cellule genre est disponible</t>
  </si>
  <si>
    <t>Le rapport de mise en œuvre du PTA 2027 de la Cellule genre est disponible</t>
  </si>
  <si>
    <t>Le rapport de mise en œuvre du PTA 2026 de la Cellule environnementale est disponible</t>
  </si>
  <si>
    <t>Le rapport de mise en œuvre du PTA 2027 de la Cellule environnementale est disponible</t>
  </si>
  <si>
    <t>Les TDR sont élaborés
La collecte des données est réalisée
Le rapport provisoire est disponible
Le rapport final de l'étude est disponible</t>
  </si>
  <si>
    <t>Le rapport  annuel de performance 2026 et le rapport à mi parcours 2027 du CSD-GE sont élaborés</t>
  </si>
  <si>
    <t>Le rapport  annuel de performance 2027 et le rapport à mi parcours 2028 du CSD-GE sont élaborés</t>
  </si>
  <si>
    <t>Le rapport 2025 sur les finances publiques (RFP) est produit et publié sur les sites web de la DGESS, du MEFP et CNS</t>
  </si>
  <si>
    <t>Le rapport 2026 sur les finances publiques (RFP) est produit et publié sur les sites web de la DGESS, du MEFP et CNS</t>
  </si>
  <si>
    <t>Le rapport 2027 sur les finances publiques (RFP) est produit et publié sur les sites web de la DGESS, du MEFP et CNS</t>
  </si>
  <si>
    <t>L'ASEF 2025 est produit et publié sur les sites web du MEFP et du CNS</t>
  </si>
  <si>
    <t>L'ASEF 2026 est produit et publié sur les sites web du MEFP et du CNS</t>
  </si>
  <si>
    <t>L'ASEF 2027 est produit et publié sur les sites web du MEFP et du CNS</t>
  </si>
  <si>
    <t>le TBSEF 2025 est produit et publié sur les sites web du MEFP et du CNS</t>
  </si>
  <si>
    <t>le TBSEF 2026 est produit et publié sur les sites web du MEFP et du CNS</t>
  </si>
  <si>
    <t>le TBSEF 2027 est produit et publié sur les sites web du MEFP et du CNS</t>
  </si>
  <si>
    <t>Quatre (04) bulletins statistiques de l'économie et des finances sont produits et publiés sur les sites web du MEFP et du CNS</t>
  </si>
  <si>
    <t>Réaliser les métadonnées des indicateurs de l'économie et des finances</t>
  </si>
  <si>
    <t>les métadonnées des indicateurs de l'économie et des finances de 2025 sont realisées</t>
  </si>
  <si>
    <t>les métadonnées des indicateurs de l'économie et des finances de 2026 sont realisées</t>
  </si>
  <si>
    <t>les métadonnées des indicateurs de l'économie et des finances de 2027 sont realisées</t>
  </si>
  <si>
    <t>le rapport sur le renforcement des capacités des acteurs pour la prise de sanctions disciplinaires est disponible</t>
  </si>
  <si>
    <t>L’avant-projet de budget des dépenses de personnel de 2028 est élaboré</t>
  </si>
  <si>
    <t>L’avant-projet de budget des dépenses de personnel de 2029 est élaboré</t>
  </si>
  <si>
    <t>Assurer le fonctionnement du conseil de discipline</t>
  </si>
  <si>
    <t>Le rapport  du conseil de discipline est disponible</t>
  </si>
  <si>
    <t>Nombre d'agents décorés ayant bénéficiés d'une bonification d'un échelon sur le nombre d'agents décorés</t>
  </si>
  <si>
    <t>Nombre d'agents avancés  sur le nombre d'agents avançables</t>
  </si>
  <si>
    <t>Elaborer le plan d'action triennal glissant du PDRH</t>
  </si>
  <si>
    <t>le plan d'action triennal du PDRH  est disponible</t>
  </si>
  <si>
    <t xml:space="preserve">le rapport annuel de performance 2026 et le rapport du premier semestre 2027 du PDRH sont élaborés </t>
  </si>
  <si>
    <t xml:space="preserve">le rapport annuel de performance 2027 et le rapport du premier semestre 2028 du PDRH sont élaborés </t>
  </si>
  <si>
    <t>Organiser des ateliers de renforcement des compétences des cadres du Ministère sur la conduite des études prospectives</t>
  </si>
  <si>
    <t>Résultat : La programmation et la gestion efficace et efficiente des ressources financières et matérielles du  MEFP sont assurées</t>
  </si>
  <si>
    <t>Quatres (04) rapports des sorties d'appuis conseils au près des BCMS sont disponibles</t>
  </si>
  <si>
    <t>Les inventaires annuels ou règlementaires des matières en service sont réalisés dans six (06) structures détentrices des matières et les PV sont disponibles</t>
  </si>
  <si>
    <t>Les inventaires annuels ou règlementaires des deux (02) magasins sont réalisés et les PV sont disponibles</t>
  </si>
  <si>
    <t>Assurer le suivi du plan stratégique du BCMP et du  plan  d'équipement du ministère</t>
  </si>
  <si>
    <t xml:space="preserve"> Le suivi du plan stratégique du BCMP et du  plan  d'équipement du ministère est assuré</t>
  </si>
  <si>
    <t>La réimmatriculation des vehicules du ministère est assurée</t>
  </si>
  <si>
    <t>la gestion  des matières au sein des structures détebtrices des matières est controlée et les rapports sont disponibles</t>
  </si>
  <si>
    <t>Les rapport de suivi des contrats de prestations des services sont disponibles</t>
  </si>
  <si>
    <t>Le suivi de la visite technique et le diagnostic du parc automobile du ministère sont assurés</t>
  </si>
  <si>
    <t>Les travaux de manutention sont assurés</t>
  </si>
  <si>
    <t>Renforcer les capacités du personnel du BCMP et acteurs de la comptabilité des matières</t>
  </si>
  <si>
    <t>Les capacités de quatre vingt (80)  acteurs de la comptabilité des matières sont renforcées</t>
  </si>
  <si>
    <t>Les capacités de quatre vingt cinq (85)  acteurs de la comptabilité des matières sont renforcées</t>
  </si>
  <si>
    <t xml:space="preserve"> L'avant projet du budget programme 2028-2030 du MEF est élaboré</t>
  </si>
  <si>
    <t xml:space="preserve"> L'avant projet du budget programme 2029-2031 du MEF est élaboré</t>
  </si>
  <si>
    <t>Renforcer les capacités sur le  Budget Programme</t>
  </si>
  <si>
    <t>50 acteurs sont formés sur le budget programme</t>
  </si>
  <si>
    <t>Renforcer les capacités des SAF/SFM  sur l'exécution du budget</t>
  </si>
  <si>
    <t>50 SAF/SFM  sont formés sur l'exécution du budget</t>
  </si>
  <si>
    <t>Former les agents du MEF en sécurité incendie</t>
  </si>
  <si>
    <t>150 agents du MEF sont formés en sécurité incendie</t>
  </si>
  <si>
    <t>Les rapports de suivi par axe des prestations  gardiennage des structures du MEF sont disponibles</t>
  </si>
  <si>
    <t xml:space="preserve">Confectionner des badges </t>
  </si>
  <si>
    <t>Des badges sont confectionnés au profit des agents du MEF</t>
  </si>
  <si>
    <t xml:space="preserve">Les rapports trimestriels de suivi de l'exécution du budget du MEF sont disponibles </t>
  </si>
  <si>
    <t>Le plan de deblocage des fonds 2028 est élaboré</t>
  </si>
  <si>
    <t>Le plan de deblocage des fonds 2029 est élaboré</t>
  </si>
  <si>
    <t xml:space="preserve">
Les projets de PPM de l’année N+1 des structures du MEF sont élaborés</t>
  </si>
  <si>
    <t>Réaliser la revue à mi-parcours du PPM de l’année du MEF</t>
  </si>
  <si>
    <t>La revue à mi-parcours du PPM de l’année 2027 du MEF est réalisée</t>
  </si>
  <si>
    <t>La revue à mi-parcours du PPM de l’année 2028 du MEF est réalisée</t>
  </si>
  <si>
    <t>Le rapport de Suivi de l'exécution du plan général de passation des marchés publics et des délégations de service public de 2026 du MEF est produit</t>
  </si>
  <si>
    <t>Le rapport de Suivi de l'exécution du plan général de passation des marchés publics et des délégations de service public de 2027 du MEF est produit</t>
  </si>
  <si>
    <t xml:space="preserve">La base de données des prestataires du MEF 2027 est actualisée </t>
  </si>
  <si>
    <t xml:space="preserve">La base de données des prestataires du MEF 2028 est actualisée </t>
  </si>
  <si>
    <t xml:space="preserve">Le SI N@folo phase II est mise en œuvre:
 - le module de la comptabilité est mise en exploitation 
- les modules complémentaires de la comptabilité
- la cloture budgetaire est finalisé
- le module suivi evaluation sest réalisé
- les points controles sont finalisés
- les travaux du volet fiancier de la GRH sont entamés
- les travaux des projet d'investissement publics sont entamés
</t>
  </si>
  <si>
    <t>Le SI N@folo phase III est mise en œuvre:
- la comptabilité matière est réalisé
- le volet financier de la GRH est finalisé
 - la gestion des exonérations
-  les travaux des projet d'investissement publics sont finalisés</t>
  </si>
  <si>
    <t xml:space="preserve">- le décisionnel est réalisé
-l'IA est intégré dans la gestion des finances publiques
</t>
  </si>
  <si>
    <t xml:space="preserve"> - Les maintenances correctives et évolutive des applications métiers du MEFP sont réalisées
'- La maintenance des logiciels du catalogue sont réalisés
- La dernière partie de la migration de SI N@folo a été réalisée
</t>
  </si>
  <si>
    <t xml:space="preserve"> - Les maintenances correctives et évolutive des applications métiers du MEF sont réalisées
'- La maintenance des logiciels du catalogue sont réalisés
- les travaux de migration de SI N@folo sont entamés
</t>
  </si>
  <si>
    <t xml:space="preserve">
 - L'accompagnement des structures du MEFP  dans le developpement et l'exploitation de leurs logiciels  est assuré 
 - L'accompagnement des structures hors du MEFP pour le développement et l'exploitation des logiciels est assuré</t>
  </si>
  <si>
    <t xml:space="preserve">
 - L'accompagnement des structures du MEF dans le developpement et l'exploitation de leurs logiciels  est assuré 
' - L'accompagnement des structures hors du MEF pour le développement et l'exploitation des logiciels est assuré</t>
  </si>
  <si>
    <t xml:space="preserve">
 - L'accompagnement des structures du MEF  dans le developpement et l'exploitation de leurs logiciels  est assuré 
' - L'accompagnement des structures hors du MEF pour le développement et l'exploitation des logiciels est assuré</t>
  </si>
  <si>
    <t>La fournirture des logiciels et services associés aux clients est assurée</t>
  </si>
  <si>
    <t>-L'assistance aux utilisateurs est assurée
-100 utilisateurs du MEFP sont formés sur KIRA
-Un atelier d'échanges et de partages d'expériences du groupe des utilisateurs KIRA est tenu</t>
  </si>
  <si>
    <t>- Le bilan de l'exécution des contrats de maintenance du parc et du réseau informatique 2026 est réalisé
'- Les contrats de maintenance sont exécutés par les prestataires
'- Les spécifications techniques des contrats pour le dossier d'appel d'offre des contrats de maintenance 2028 sont disponibles
'- Les opérations de maintenance préventive sont supervisées</t>
  </si>
  <si>
    <t>- Le bilan de l'exécution des contrats de maintenance du parc et du réseau informatique 2027 est réalisé
'- Les contrats de maintenance sont exécutés par les prestataires
'- Les spécifications techniques des contrats pour le dossier d'appel d'offre des contrats de maintenance 2029 sont disponibles
'- Les opérations de maintenance préventive sont supervisées</t>
  </si>
  <si>
    <t>-Le plan de formation 2026-2028 des utilisateurs sur les outils bureautique est actualisé
-1200 utilisateurs du MEFP sont formés sur les logiciels métiers  
-200 utilisateurs sont formés sur les outils bureautiques et les outils de collaboration</t>
  </si>
  <si>
    <t>-Le plan de formation 2027-2029 des utilisateurs sur les outils bureautique est actualisé
-1300 utilisateurs du MEF sont formés sur les logiciels métiers  
-200 utilisateurs sont formés sur les outils bureautiques et les outils de collaboration</t>
  </si>
  <si>
    <t>-Le plan de formation 2028-2030 des utilisateurs sur les outils bureautique est actualisé
-1300 utilisateurs du MEF sont formés sur les logiciels métiers  
-200 utilisateurs sont formés sur les outils bureautiques et les outils de collaboration</t>
  </si>
  <si>
    <t xml:space="preserve">- Les calendriers mensuels d'occupation des salles de formation de la DGSI sont établis
'- La plateforme de gestion des formations Moodle exploitée 
'- 60 correspondants informatiques sont formés sur la plateforme Moodle
</t>
  </si>
  <si>
    <t>- 200  correspondants informatiques sont formés sur les contrats de maintenance et la maintenance du 1er niveau
'- 60 correspondants informatiques sont formés sur GLPI</t>
  </si>
  <si>
    <t>Mettre à niveau l’infrastructure réseaux, systèmes et télécommunications</t>
  </si>
  <si>
    <t>- Les TDRs pour l'interconnexion des sites résiduels   du MEFP  au RESINA sont élaborés ;
- Les TDRs pour la mise a niveau des reseaux locaux  du MEFP sont élaborés;
- Les TDRs pour mise en place de nouveaux reseaux locaux  du MEFP sont élaborés; 
- Le suivi des travaux d'interconnexion des sites résiduels   du MEFP  au RESINA est assuré ;
- Le suivi des travaux mise à niveau des reseaux locaux  du MEFP est assuré;
- Le suivi des travaux de mise en place de nouveaux reseaux locaux  du MEFP est assuré.</t>
  </si>
  <si>
    <t>- Les TDRs pour l'interconnexion des sites résiduels   du MEFP  au RESINA sont élaborés ;
- Les TDRs pour la mise a niveau des reseaux locaux  du MEFP sont élaborés;
- Les TDRs pour mise en place de nouveaux reseaux locaux  du MEF sont élaborés; 
- Le suivi des travaux d'interconnexion des sites résiduels   du MEF  au RESINA est assuré ;
- Le suivi des travaux mise à niveau des reseaux locaux  du MEF est assuré;
- Le suivi des travaux de mise en place de nouveaux reseaux locaux  du MEFP est assuré.</t>
  </si>
  <si>
    <t>- Les TDRs pour le recrutement d'un prestataire pour l'interconnexion des sites résiduels   du MEF  au RESINA sont élaborés ;
- Les TDRs pour le recrutement d'un prestataire pour la mise a niveau des reseaux locaux  du MEF sont élaborés;
- Les TDRs pour le recrutement d'un prestataire pour mise en place de nouveaux reseaux locaux  du MEF sont élaborés; 
'- Les travaux d'interconnexion, de mise à niveau des réseaux locaux et de mise en place de nouveaux réseaux locaux sont réalisés par les prestataires
- Le suivi des travaux d'interconnexion des sites résiduels   du MEF  au RESINA est assuré ;
- Le suivi des travaux mise à niveau des reseaux locaux  du MEF est assuré;
- Le suivi des travaux de mise en place de nouveaux reseaux locaux  du MEF est assuré.</t>
  </si>
  <si>
    <t>Elaborer et suivre la mise en œuvre du plan d’équipement informatiques</t>
  </si>
  <si>
    <t xml:space="preserve">- La tranche annuelle 2026 du Plan d'equipement  est mis en oeuvre,
'- Les données pour l'élaboration du plan d'equipement, du plan d'acquisition et du plan d'obsolescence 2027 sont collectées ;
- Le plan d’équipement 2027- 2029 est élaboré ;
- Les rapports de suivi de la mise en oeuvre des plans d'equipement, d'acquisition et d'obsolescence sont produits </t>
  </si>
  <si>
    <t xml:space="preserve">- La tranche annuelle 2027 du Plan d'equipement  est mis en oeuvre,
'- Les données pour l'élaboration du plan d'equipement, du plan d'acquisition et du plan d'obsolescence 2028 sont collectées ;
- Le plan d’équipement 2028- 2030 est élaboré ;
- Les rapports de suivi de la mise en oeuvre des plans d'equipement, d'acquisition et d'obsolescence sont produits </t>
  </si>
  <si>
    <t xml:space="preserve">- La tranche annuelle 2028 du Plan d'equipement  est mis en oeuvre,
'- Les données pour l'élaboration du plan d'equipement, du plan d'acquisition et du plan d'obsolescence 2029 sont collectées ;
- Le plan d’équipement 2029- 2031 est élaboré ;
- Les rapports de suivi de la mise en oeuvre des plans d'equipement, d'acquisition et d'obsolescence sont produits </t>
  </si>
  <si>
    <t>- TDRs pour acquisition et installation de serveurs et de baies HPE  Primera pour l'extension de la solution de stockage des DC sont élaborés;
- TDRs pour le Renouvellement des licences des outils d'exploitation et les équipements de sécurités sont élaborés;
- les serveurs pour le renforcement de la DMZ , licences des outils d'exploitation et les équipements de sécurités et les  baies HPE  Primera sont acquits</t>
  </si>
  <si>
    <t>Poursuivre la mise en du Système de Management de la Sécurité de l'nformation (SMSI) du MEF</t>
  </si>
  <si>
    <t xml:space="preserve">- La gouvernance de la sécurité du SI du MEF est actualisée
'- La polique de sécurité du SI est revisée
'- Les plateformes critiques du MEF sont auditées
'- Les  outils de monitoring sont actualisés et déployés
'- Les compétences des informaticiens sont renforcées sur la sécurité des SI
'- Les utilisateurs et les collaborateurs sont sensibilisés sur les enjeux de la sécurité de l'information
'- Le Plan de continuité et le Plan de reprise sont disponible
'- Le Centre des Opérations de sécurité (SOC) est  mise en place </t>
  </si>
  <si>
    <t>- La gouvernance de la sécurité du SI du MEF est actualisée
'- Les plateformes critiques du MEF sont auditées
'- Les  outils de monitoring sont actualisés et  déployés
'- Les compétences des informaticiens sont renforcées sur la sécurité des SI 
'-Le Plan de continuité et le Plan de reprise sont opérationnels et revisés
'- Le Centre des Opérations de sécurité (SOC) est  est fonctionel et mise à jour
'- Les utilisateurs et les collaborateurs sont sensibilisés sur les enjeux de la sécurité de l'information</t>
  </si>
  <si>
    <t>- La gouvernance de la sécurité du SI du MEF est actualisée
'- Les plateformes critiques du MEF sont auditées
'- Les  outils de monitoring sont actualisés et déployés 
'- Les compétences des informaticiens sont renforcées sur la sécurité des SI
'-Le Plan de continuité et le Plan de reprise sont opérationnels et revisés
'- Le Centre des Opérations de sécurité (SOC) est mis en place et est fonctionel et mise à jour
'- Les utilisateurs et les collaborateurs sont sensibilisés sur les enjeux de la sécurité de l'information</t>
  </si>
  <si>
    <t>Suivre et mettre en œuvre  le SDSI</t>
  </si>
  <si>
    <t>Le 6e SDSI est mis en œuvre</t>
  </si>
  <si>
    <t>Le 7e SDSI est élaboré</t>
  </si>
  <si>
    <t>Résultat 2 : L’archivage des documents des structures du MEFP est assuré</t>
  </si>
  <si>
    <t>Les archives de quatre (04)  structures centrales du MEF sont réhabilitées</t>
  </si>
  <si>
    <t>Les archives diagnostiquées de deux (02) directions régionales du MEFP sont réhabilitées</t>
  </si>
  <si>
    <t>Les archives essentielles de cinq (05) structures centrales du MEF sont numérisées</t>
  </si>
  <si>
    <t xml:space="preserve"> La collecte et le traitement des archives numériques des structures  ayant exprimé le besoin sont assurés</t>
  </si>
  <si>
    <t>L'incinération des archives sans valeur des structures du MEF est assurée</t>
  </si>
  <si>
    <t>La loi de finances initiale 2027 est mise en ligne</t>
  </si>
  <si>
    <t xml:space="preserve"> La loi de finances initiale 2028 est mise en ligne</t>
  </si>
  <si>
    <t>Le budget citoyen 2027 est mis en ligne</t>
  </si>
  <si>
    <t>Le budget citoyen 2028  est mis en ligne</t>
  </si>
  <si>
    <t>Le DPBEP 2028 -2030 est mis en ligne</t>
  </si>
  <si>
    <t>Le DPBEP 2029 -2030 est mis en ligne</t>
  </si>
  <si>
    <t>Le rapport d'exécution du Budget au quatrième trimestre 2025</t>
  </si>
  <si>
    <t>Le rapport d'exécution du Budget au quatrième trimestre 2026</t>
  </si>
  <si>
    <t>Le rapport d'exécution du Budget au quatrième trimestre 2027</t>
  </si>
  <si>
    <t xml:space="preserve"> le rapport d'exécution du Budget au 1er trimestre 2027 est mis en ligne</t>
  </si>
  <si>
    <t xml:space="preserve"> le rapport d'exécution du Budget au 1er trimestre 2028 est mis en ligne</t>
  </si>
  <si>
    <t xml:space="preserve"> le rapport d'exécution du Budget au 2ème trimestre 2027 est mis en ligne</t>
  </si>
  <si>
    <t xml:space="preserve"> le rapport d'exécution du Budget au 2ème trimestre 2028 est mis en ligne</t>
  </si>
  <si>
    <t>le rapport d'exécution du Budget au 3ème trimestre 2027 est mis en ligne</t>
  </si>
  <si>
    <t>Le rapport de la revue à mi-parcoursde l'exécution du Budget est mis en ligne</t>
  </si>
  <si>
    <t>Le projet de loi de finances 2028 est mis en ligne</t>
  </si>
  <si>
    <t>Le projet de loi de finances 2029 est mis en ligne</t>
  </si>
  <si>
    <t>Organiser le passage de dix (10) responsables de structures centrales du MEF sur des plateaux de télévision pour évoquer les acquis et les perspectives de leurs structures</t>
  </si>
  <si>
    <t>Le passage de dix responsables des structures centrales du MEF sur des plateaux de télévision est assuré</t>
  </si>
  <si>
    <t xml:space="preserve">Réaliser un (01) film documentaire thématique de vingt-six(26) minutes </t>
  </si>
  <si>
    <t>Un film documentaire thématique est réalisé</t>
  </si>
  <si>
    <t>La retrospective 2026 du ministère est élaboré et diffusée</t>
  </si>
  <si>
    <t>Résultat : Une formation de qualité est assurée dans les écoles professionnelles du MEFP</t>
  </si>
  <si>
    <t xml:space="preserve"> - Six cent  (600) modules de cours de la formation initiale sont exécutés
- Dix (10) séminaires thématiques et méthodologiques sont organisés au profit des stagiaires du cycle A2
- Les soutenances de mémoire au profit de quatre cent vingt (420) stagiaires du cycle A2 sont organisées                                                                                                                          - deux (02) conseils des enseignants sont tenus
</t>
  </si>
  <si>
    <t xml:space="preserve"> - Six cent  (600) modules de cours de la formation initiale sont exécutés
- Dix (10) séminaires thématiques et méthodologiques sont organisés au profit des stagiaires du cycle A2
- Les soutenances de mémoire des  stagiaires du cycle A2 sont organisées                                                                                                                            - deux (02) conseils des enseignants sont tenus
</t>
  </si>
  <si>
    <t xml:space="preserve"> - Les formateurs sont sélectionnés et recrutés
 - dix (10) sessions de formation continue sont réalisées</t>
  </si>
  <si>
    <t xml:space="preserve"> 10% des RAR cantonnés au 31 décembre 2025 hors admission en non valeur sont apurés (dégrèvements et recouvrements)
' 08 séances d'encadrement technique sont tenues avec les UR</t>
  </si>
  <si>
    <t xml:space="preserve">  60% des dossiers des demandes de transfert de titres de propriété sont traités dans les délais
'  65% des transferts de titres de jouissance sont effectués dans les délais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</si>
</sst>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0.00\ &quot;€&quot;;[Red]\-#,##0.00\ &quot;€&quot;"/>
    <numFmt numFmtId="43" formatCode="_-* #,##0.00_-;\-* #,##0.00_-;_-* &quot;-&quot;??_-;_-@_-"/>
    <numFmt numFmtId="164" formatCode="_-* #,##0.00\ _€_-;\-* #,##0.00\ _€_-;_-* &quot;-&quot;??\ _€_-;_-@_-"/>
    <numFmt numFmtId="165" formatCode="_-* #,##0\ _€_-;\-* #,##0\ _€_-;_-* &quot;-&quot;\ _€_-;_-@_-"/>
    <numFmt numFmtId="166" formatCode="_-* #,##0\ _C_F_A_-;\-* #,##0\ _C_F_A_-;_-* &quot;-&quot;\ _C_F_A_-;_-@_-"/>
    <numFmt numFmtId="167" formatCode="&quot; &quot;#,##0&quot;   &quot;;&quot;-&quot;#,##0&quot;   &quot;;&quot; -&quot;00&quot;   &quot;;&quot; &quot;@&quot; &quot;"/>
    <numFmt numFmtId="168" formatCode="_-* #,##0\ _€_-;\-* #,##0\ _€_-;_-* &quot;-&quot;??\ _€_-;_-@_-"/>
    <numFmt numFmtId="169" formatCode="_-* #,##0\ _€_-;\-* #,##0\ _€_-;_-* &quot;-&quot;??\ _€_-;_-@"/>
    <numFmt numFmtId="170" formatCode="_-* #,##0.0\ _€_-;\-* #,##0.0\ _€_-;_-* &quot;-&quot;??\ _€_-;_-@_-"/>
    <numFmt numFmtId="171" formatCode="#,##0\ _€"/>
    <numFmt numFmtId="172" formatCode="&quot; &quot;* #,##0&quot;   &quot;;&quot;-&quot;* #,##0&quot;   &quot;;&quot; &quot;* &quot;-&quot;#&quot;   &quot;;&quot; &quot;@&quot; &quot;"/>
    <numFmt numFmtId="173" formatCode="_-* #,##0.000\ _€_-;\-* #,##0.000\ _€_-;_-* &quot;-&quot;??\ _€_-;_-@_-"/>
    <numFmt numFmtId="174" formatCode="0.0%"/>
    <numFmt numFmtId="175" formatCode="#,##0_ ;\-#,##0\ "/>
  </numFmts>
  <fonts count="71">
    <font>
      <sz val="11"/>
      <color theme="1"/>
      <name val="Calibri"/>
      <charset val="134"/>
      <scheme val="minor"/>
    </font>
    <font>
      <sz val="10"/>
      <name val="Cambria"/>
      <charset val="134"/>
      <scheme val="major"/>
    </font>
    <font>
      <sz val="11"/>
      <name val="Calibri"/>
      <charset val="134"/>
      <scheme val="minor"/>
    </font>
    <font>
      <sz val="9"/>
      <name val="Cambria"/>
      <charset val="134"/>
      <scheme val="major"/>
    </font>
    <font>
      <b/>
      <sz val="9"/>
      <name val="Cambria"/>
      <charset val="134"/>
      <scheme val="major"/>
    </font>
    <font>
      <sz val="11"/>
      <name val="Cambria"/>
      <charset val="134"/>
      <scheme val="major"/>
    </font>
    <font>
      <b/>
      <sz val="11"/>
      <name val="Cambria"/>
      <charset val="134"/>
      <scheme val="major"/>
    </font>
    <font>
      <sz val="12"/>
      <name val="Calibri"/>
      <charset val="134"/>
      <scheme val="minor"/>
    </font>
    <font>
      <b/>
      <sz val="10"/>
      <name val="Cambria"/>
      <charset val="134"/>
      <scheme val="major"/>
    </font>
    <font>
      <sz val="10"/>
      <name val="Sylfaen"/>
      <charset val="134"/>
    </font>
    <font>
      <sz val="10"/>
      <name val="Cambria"/>
      <charset val="134"/>
    </font>
    <font>
      <b/>
      <sz val="10"/>
      <name val="Sylfaen"/>
      <charset val="134"/>
    </font>
    <font>
      <sz val="10"/>
      <name val="Arial Narrow"/>
      <charset val="134"/>
    </font>
    <font>
      <sz val="10"/>
      <name val="Calibri"/>
      <charset val="134"/>
      <scheme val="minor"/>
    </font>
    <font>
      <sz val="9"/>
      <name val="Times New Roman"/>
      <charset val="134"/>
    </font>
    <font>
      <sz val="11"/>
      <name val="Aptos Narrow"/>
      <charset val="134"/>
    </font>
    <font>
      <b/>
      <sz val="10"/>
      <name val="Cambria"/>
      <charset val="134"/>
    </font>
    <font>
      <sz val="11"/>
      <name val="Sylfaen"/>
      <charset val="134"/>
    </font>
    <font>
      <sz val="13"/>
      <name val="Sylfaen"/>
      <charset val="134"/>
    </font>
    <font>
      <sz val="12"/>
      <name val="Times New Roman"/>
      <charset val="134"/>
    </font>
    <font>
      <b/>
      <sz val="12"/>
      <name val="Times New Roman"/>
      <charset val="134"/>
    </font>
    <font>
      <sz val="10"/>
      <color rgb="FFFF0000"/>
      <name val="Cambria"/>
      <charset val="134"/>
      <scheme val="major"/>
    </font>
    <font>
      <sz val="10"/>
      <color rgb="FF00B050"/>
      <name val="Cambria"/>
      <charset val="134"/>
      <scheme val="major"/>
    </font>
    <font>
      <sz val="14"/>
      <name val="Cambria"/>
      <charset val="134"/>
    </font>
    <font>
      <sz val="11"/>
      <name val="Cambria"/>
      <charset val="134"/>
    </font>
    <font>
      <sz val="12"/>
      <name val="Cambria"/>
      <charset val="134"/>
    </font>
    <font>
      <sz val="11"/>
      <name val="Calibri Light"/>
      <charset val="134"/>
    </font>
    <font>
      <sz val="11"/>
      <name val="Arial Narrow"/>
      <charset val="134"/>
    </font>
    <font>
      <sz val="18"/>
      <name val="Calibri Light"/>
      <charset val="134"/>
    </font>
    <font>
      <sz val="12"/>
      <name val="Cambria"/>
      <charset val="134"/>
      <scheme val="major"/>
    </font>
    <font>
      <sz val="10"/>
      <name val="Bookman Old Style"/>
      <charset val="134"/>
    </font>
    <font>
      <strike/>
      <sz val="10"/>
      <name val="Cambria"/>
      <charset val="134"/>
      <scheme val="major"/>
    </font>
    <font>
      <b/>
      <sz val="11"/>
      <color theme="1"/>
      <name val="Calibri"/>
      <charset val="134"/>
      <scheme val="minor"/>
    </font>
    <font>
      <sz val="14"/>
      <color theme="1"/>
      <name val="Cambria"/>
      <charset val="134"/>
    </font>
    <font>
      <b/>
      <sz val="14"/>
      <name val="Cambria"/>
      <charset val="134"/>
    </font>
    <font>
      <b/>
      <sz val="24"/>
      <name val="Cambria"/>
      <charset val="134"/>
    </font>
    <font>
      <b/>
      <sz val="14"/>
      <color rgb="FF000000"/>
      <name val="Cambria"/>
      <charset val="134"/>
    </font>
    <font>
      <sz val="14"/>
      <color rgb="FF000000"/>
      <name val="Cambria"/>
      <charset val="134"/>
    </font>
    <font>
      <b/>
      <i/>
      <sz val="14"/>
      <color rgb="FF000000"/>
      <name val="Cambria"/>
      <charset val="134"/>
    </font>
    <font>
      <b/>
      <sz val="14"/>
      <color theme="1"/>
      <name val="Cambria"/>
      <charset val="134"/>
    </font>
    <font>
      <sz val="14"/>
      <color rgb="FFFF0000"/>
      <name val="Cambria"/>
      <charset val="134"/>
    </font>
    <font>
      <b/>
      <sz val="12"/>
      <color rgb="FF000000"/>
      <name val="Cambria"/>
      <charset val="134"/>
    </font>
    <font>
      <b/>
      <sz val="12"/>
      <name val="Cambria"/>
      <charset val="134"/>
    </font>
    <font>
      <sz val="12"/>
      <color rgb="FF000000"/>
      <name val="Cambria"/>
      <charset val="134"/>
    </font>
    <font>
      <sz val="12"/>
      <color rgb="FF000000"/>
      <name val="Cambria"/>
      <charset val="134"/>
      <scheme val="major"/>
    </font>
    <font>
      <sz val="12"/>
      <color theme="1"/>
      <name val="Cambria"/>
      <charset val="134"/>
    </font>
    <font>
      <sz val="12"/>
      <color rgb="FFFF0000"/>
      <name val="Cambria"/>
      <charset val="134"/>
    </font>
    <font>
      <sz val="11"/>
      <color theme="1"/>
      <name val="Times New Roman"/>
      <charset val="134"/>
    </font>
    <font>
      <b/>
      <i/>
      <sz val="14"/>
      <name val="Cambria"/>
      <charset val="134"/>
    </font>
    <font>
      <b/>
      <sz val="14"/>
      <color indexed="8"/>
      <name val="Cambria"/>
      <charset val="134"/>
    </font>
    <font>
      <b/>
      <i/>
      <sz val="12"/>
      <color theme="1"/>
      <name val="Cambria"/>
      <charset val="134"/>
    </font>
    <font>
      <b/>
      <i/>
      <sz val="12"/>
      <color rgb="FF000000"/>
      <name val="Cambria"/>
      <charset val="134"/>
    </font>
    <font>
      <b/>
      <sz val="11"/>
      <color theme="1"/>
      <name val="Arial Narrow"/>
      <charset val="134"/>
    </font>
    <font>
      <sz val="12"/>
      <color theme="1"/>
      <name val="Garamond"/>
      <charset val="134"/>
    </font>
    <font>
      <sz val="14"/>
      <color rgb="FF00B050"/>
      <name val="Cambria"/>
      <charset val="134"/>
    </font>
    <font>
      <sz val="14"/>
      <color theme="6"/>
      <name val="Cambria"/>
      <charset val="134"/>
    </font>
    <font>
      <sz val="12"/>
      <color theme="6"/>
      <name val="Cambria"/>
      <charset val="134"/>
    </font>
    <font>
      <sz val="11"/>
      <color theme="3" tint="0.59999389629810485"/>
      <name val="Cambria"/>
      <charset val="134"/>
    </font>
    <font>
      <sz val="14"/>
      <color theme="9" tint="0.39991454817346722"/>
      <name val="Cambria"/>
      <charset val="134"/>
    </font>
    <font>
      <sz val="14"/>
      <color rgb="FF000000"/>
      <name val="Calibri"/>
      <charset val="134"/>
    </font>
    <font>
      <sz val="13"/>
      <color rgb="FF000000"/>
      <name val="Arial Narrow"/>
      <charset val="134"/>
    </font>
    <font>
      <sz val="12"/>
      <color rgb="FF000000"/>
      <name val="Arial Narrow"/>
      <charset val="134"/>
    </font>
    <font>
      <sz val="10"/>
      <name val="Arial"/>
      <charset val="134"/>
    </font>
    <font>
      <sz val="11"/>
      <color rgb="FF000000"/>
      <name val="Calibri"/>
      <charset val="134"/>
    </font>
    <font>
      <sz val="11"/>
      <color indexed="8"/>
      <name val="Calibri"/>
      <charset val="134"/>
    </font>
    <font>
      <sz val="11"/>
      <name val="Calibri"/>
      <charset val="134"/>
    </font>
    <font>
      <b/>
      <i/>
      <sz val="14"/>
      <color indexed="8"/>
      <name val="Cambria"/>
      <charset val="134"/>
    </font>
    <font>
      <i/>
      <sz val="14"/>
      <color indexed="8"/>
      <name val="Cambria"/>
      <charset val="134"/>
    </font>
    <font>
      <b/>
      <sz val="9"/>
      <name val="Tahoma"/>
      <charset val="134"/>
    </font>
    <font>
      <sz val="9"/>
      <name val="Tahoma"/>
      <charset val="134"/>
    </font>
    <font>
      <sz val="11"/>
      <color theme="1"/>
      <name val="Calibri"/>
      <charset val="134"/>
      <scheme val="minor"/>
    </font>
  </fonts>
  <fills count="47">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FFFFF"/>
        <bgColor rgb="FF000000"/>
      </patternFill>
    </fill>
    <fill>
      <patternFill patternType="solid">
        <fgColor theme="9" tint="0.39991454817346722"/>
        <bgColor indexed="64"/>
      </patternFill>
    </fill>
    <fill>
      <patternFill patternType="solid">
        <fgColor rgb="FFFFFF00"/>
        <bgColor indexed="64"/>
      </patternFill>
    </fill>
    <fill>
      <patternFill patternType="solid">
        <fgColor rgb="FFFF0000"/>
        <bgColor rgb="FF000000"/>
      </patternFill>
    </fill>
    <fill>
      <patternFill patternType="solid">
        <fgColor theme="0" tint="-0.249977111117893"/>
        <bgColor indexed="64"/>
      </patternFill>
    </fill>
    <fill>
      <patternFill patternType="solid">
        <fgColor theme="9" tint="-0.249977111117893"/>
        <bgColor indexed="64"/>
      </patternFill>
    </fill>
    <fill>
      <patternFill patternType="solid">
        <fgColor theme="6" tint="0.39991454817346722"/>
        <bgColor indexed="64"/>
      </patternFill>
    </fill>
    <fill>
      <patternFill patternType="solid">
        <fgColor theme="9" tint="0.79992065187536243"/>
        <bgColor rgb="FF000000"/>
      </patternFill>
    </fill>
    <fill>
      <patternFill patternType="solid">
        <fgColor rgb="FFFFFFFF"/>
        <bgColor rgb="FFFFFFFF"/>
      </patternFill>
    </fill>
    <fill>
      <patternFill patternType="solid">
        <fgColor rgb="FF00B050"/>
        <bgColor indexed="64"/>
      </patternFill>
    </fill>
    <fill>
      <patternFill patternType="solid">
        <fgColor theme="9" tint="0.79992065187536243"/>
        <bgColor indexed="64"/>
      </patternFill>
    </fill>
    <fill>
      <patternFill patternType="solid">
        <fgColor theme="0"/>
        <bgColor rgb="FFFFFFFF"/>
      </patternFill>
    </fill>
    <fill>
      <patternFill patternType="solid">
        <fgColor theme="9" tint="0.79992065187536243"/>
        <bgColor rgb="FFFCE4D6"/>
      </patternFill>
    </fill>
    <fill>
      <patternFill patternType="solid">
        <fgColor theme="9" tint="0.79989013336588644"/>
        <bgColor indexed="64"/>
      </patternFill>
    </fill>
    <fill>
      <patternFill patternType="solid">
        <fgColor rgb="FFFCE4D6"/>
        <bgColor rgb="FF000000"/>
      </patternFill>
    </fill>
    <fill>
      <patternFill patternType="solid">
        <fgColor rgb="FFFFFFFF"/>
        <bgColor indexed="64"/>
      </patternFill>
    </fill>
    <fill>
      <patternFill patternType="solid">
        <fgColor rgb="FF00B050"/>
        <bgColor rgb="FF000000"/>
      </patternFill>
    </fill>
    <fill>
      <patternFill patternType="solid">
        <fgColor theme="9" tint="0.79985961485641044"/>
        <bgColor rgb="FF000000"/>
      </patternFill>
    </fill>
    <fill>
      <patternFill patternType="solid">
        <fgColor theme="9" tint="0.59999389629810485"/>
        <bgColor indexed="64"/>
      </patternFill>
    </fill>
    <fill>
      <patternFill patternType="solid">
        <fgColor rgb="FF00B050"/>
        <bgColor rgb="FFFCE4D6"/>
      </patternFill>
    </fill>
    <fill>
      <patternFill patternType="solid">
        <fgColor rgb="FF92D050"/>
        <bgColor rgb="FFFCE4D6"/>
      </patternFill>
    </fill>
    <fill>
      <patternFill patternType="solid">
        <fgColor rgb="FFFDE9D9"/>
        <bgColor rgb="FFFCE4D6"/>
      </patternFill>
    </fill>
    <fill>
      <patternFill patternType="solid">
        <fgColor rgb="FF92D050"/>
        <bgColor indexed="64"/>
      </patternFill>
    </fill>
    <fill>
      <patternFill patternType="solid">
        <fgColor theme="9" tint="0.39991454817346722"/>
        <bgColor rgb="FF000000"/>
      </patternFill>
    </fill>
    <fill>
      <patternFill patternType="solid">
        <fgColor theme="0" tint="-0.14993743705557422"/>
        <bgColor rgb="FFFFFFFF"/>
      </patternFill>
    </fill>
    <fill>
      <patternFill patternType="solid">
        <fgColor theme="0" tint="-0.14993743705557422"/>
        <bgColor indexed="64"/>
      </patternFill>
    </fill>
    <fill>
      <patternFill patternType="solid">
        <fgColor theme="9" tint="0.79992065187536243"/>
        <bgColor rgb="FFFFFFFF"/>
      </patternFill>
    </fill>
    <fill>
      <patternFill patternType="solid">
        <fgColor rgb="FFFDE9D9"/>
        <bgColor indexed="64"/>
      </patternFill>
    </fill>
    <fill>
      <patternFill patternType="solid">
        <fgColor rgb="FFFABF8F"/>
        <bgColor indexed="64"/>
      </patternFill>
    </fill>
    <fill>
      <patternFill patternType="solid">
        <fgColor rgb="FF00B050"/>
        <bgColor rgb="FF00B050"/>
      </patternFill>
    </fill>
    <fill>
      <patternFill patternType="solid">
        <fgColor rgb="FF00B050"/>
        <bgColor rgb="FFE2EFDA"/>
      </patternFill>
    </fill>
    <fill>
      <patternFill patternType="solid">
        <fgColor theme="6" tint="0.39991454817346722"/>
        <bgColor rgb="FF000000"/>
      </patternFill>
    </fill>
    <fill>
      <patternFill patternType="solid">
        <fgColor rgb="FF92D050"/>
        <bgColor rgb="FF000000"/>
      </patternFill>
    </fill>
    <fill>
      <patternFill patternType="solid">
        <fgColor theme="6"/>
        <bgColor indexed="64"/>
      </patternFill>
    </fill>
    <fill>
      <patternFill patternType="solid">
        <fgColor theme="2"/>
        <bgColor indexed="64"/>
      </patternFill>
    </fill>
    <fill>
      <patternFill patternType="solid">
        <fgColor rgb="FF8DB3E2"/>
        <bgColor indexed="64"/>
      </patternFill>
    </fill>
    <fill>
      <patternFill patternType="solid">
        <fgColor theme="5" tint="0.39991454817346722"/>
        <bgColor indexed="64"/>
      </patternFill>
    </fill>
    <fill>
      <patternFill patternType="solid">
        <fgColor rgb="FFBFBFBF"/>
        <bgColor indexed="64"/>
      </patternFill>
    </fill>
    <fill>
      <patternFill patternType="solid">
        <fgColor rgb="FFFF0000"/>
        <bgColor indexed="64"/>
      </patternFill>
    </fill>
    <fill>
      <patternFill patternType="solid">
        <fgColor theme="2" tint="-0.249977111117893"/>
        <bgColor indexed="64"/>
      </patternFill>
    </fill>
    <fill>
      <patternFill patternType="solid">
        <fgColor rgb="FF9BBB59"/>
        <bgColor indexed="64"/>
      </patternFill>
    </fill>
    <fill>
      <patternFill patternType="solid">
        <fgColor theme="9" tint="0.39988402966399123"/>
        <bgColor indexed="64"/>
      </patternFill>
    </fill>
    <fill>
      <patternFill patternType="solid">
        <fgColor theme="2" tint="-9.9978637043366805E-2"/>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medium">
        <color rgb="FF000000"/>
      </right>
      <top/>
      <bottom style="medium">
        <color rgb="FF000000"/>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auto="1"/>
      </left>
      <right/>
      <top/>
      <bottom/>
      <diagonal/>
    </border>
    <border>
      <left style="thin">
        <color rgb="FF000000"/>
      </left>
      <right/>
      <top/>
      <bottom style="thin">
        <color rgb="FF000000"/>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s>
  <cellStyleXfs count="17">
    <xf numFmtId="0" fontId="0" fillId="0" borderId="0"/>
    <xf numFmtId="164" fontId="70" fillId="0" borderId="0" applyFont="0" applyFill="0" applyBorder="0" applyAlignment="0" applyProtection="0"/>
    <xf numFmtId="9"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70" fillId="0" borderId="0" applyFont="0" applyFill="0" applyBorder="0" applyAlignment="0" applyProtection="0"/>
    <xf numFmtId="166" fontId="70" fillId="0" borderId="0" applyFont="0" applyFill="0" applyBorder="0" applyAlignment="0" applyProtection="0"/>
    <xf numFmtId="164" fontId="62" fillId="0" borderId="0" applyFont="0" applyFill="0" applyBorder="0" applyAlignment="0" applyProtection="0"/>
    <xf numFmtId="43" fontId="63" fillId="0" borderId="0">
      <alignment vertical="top"/>
      <protection locked="0"/>
    </xf>
    <xf numFmtId="164" fontId="64" fillId="0" borderId="0" applyFont="0" applyFill="0" applyBorder="0" applyAlignment="0" applyProtection="0"/>
    <xf numFmtId="43" fontId="70" fillId="0" borderId="0" applyFont="0" applyFill="0" applyBorder="0" applyAlignment="0" applyProtection="0"/>
    <xf numFmtId="164" fontId="70" fillId="0" borderId="0" applyFont="0" applyFill="0" applyBorder="0" applyAlignment="0" applyProtection="0"/>
    <xf numFmtId="164" fontId="70" fillId="0" borderId="0" applyFont="0" applyFill="0" applyBorder="0" applyAlignment="0" applyProtection="0"/>
    <xf numFmtId="0" fontId="64" fillId="0" borderId="0"/>
    <xf numFmtId="0" fontId="64" fillId="0" borderId="0"/>
    <xf numFmtId="0" fontId="62" fillId="0" borderId="0"/>
    <xf numFmtId="0" fontId="65" fillId="0" borderId="0">
      <alignment vertical="center"/>
    </xf>
  </cellStyleXfs>
  <cellXfs count="917">
    <xf numFmtId="0" fontId="0" fillId="0" borderId="0" xfId="0"/>
    <xf numFmtId="0" fontId="1" fillId="2" borderId="0" xfId="0" applyFont="1" applyFill="1" applyAlignment="1">
      <alignment horizontal="justify" vertical="center" wrapText="1"/>
    </xf>
    <xf numFmtId="0" fontId="1" fillId="3" borderId="0" xfId="0" applyFont="1" applyFill="1"/>
    <xf numFmtId="0" fontId="1" fillId="4" borderId="0" xfId="0" applyFont="1" applyFill="1" applyAlignment="1">
      <alignment horizontal="justify" vertical="center" wrapText="1"/>
    </xf>
    <xf numFmtId="0" fontId="1" fillId="4" borderId="0" xfId="0" applyFont="1" applyFill="1"/>
    <xf numFmtId="0" fontId="1" fillId="5" borderId="0" xfId="0" applyFont="1" applyFill="1"/>
    <xf numFmtId="164" fontId="1" fillId="0" borderId="0" xfId="12" applyFont="1" applyFill="1" applyBorder="1" applyAlignment="1" applyProtection="1">
      <alignment vertical="top"/>
      <protection locked="0"/>
    </xf>
    <xf numFmtId="164" fontId="1" fillId="0" borderId="0" xfId="12" applyFont="1" applyBorder="1" applyAlignment="1" applyProtection="1">
      <alignment vertical="top"/>
      <protection locked="0"/>
    </xf>
    <xf numFmtId="0" fontId="2" fillId="0" borderId="0" xfId="0" applyFont="1"/>
    <xf numFmtId="0" fontId="3" fillId="3" borderId="0" xfId="0" applyFont="1" applyFill="1"/>
    <xf numFmtId="0" fontId="4" fillId="3" borderId="0" xfId="0" applyFont="1" applyFill="1"/>
    <xf numFmtId="0" fontId="5" fillId="3" borderId="0" xfId="0" applyFont="1" applyFill="1"/>
    <xf numFmtId="0" fontId="6" fillId="3" borderId="0" xfId="0" applyFont="1" applyFill="1"/>
    <xf numFmtId="0" fontId="5" fillId="0" borderId="0" xfId="0" applyFont="1"/>
    <xf numFmtId="0" fontId="6" fillId="3" borderId="0" xfId="0" applyFont="1" applyFill="1" applyAlignment="1">
      <alignment vertical="center"/>
    </xf>
    <xf numFmtId="0" fontId="7" fillId="0" borderId="0" xfId="0" applyFont="1"/>
    <xf numFmtId="0" fontId="3" fillId="0" borderId="0" xfId="0" applyFont="1"/>
    <xf numFmtId="0" fontId="6" fillId="0" borderId="0" xfId="0" applyFont="1"/>
    <xf numFmtId="0" fontId="1" fillId="0" borderId="0" xfId="0" applyFont="1" applyAlignment="1">
      <alignment vertical="center"/>
    </xf>
    <xf numFmtId="0" fontId="5" fillId="0" borderId="0" xfId="0" applyFont="1" applyAlignment="1">
      <alignment vertical="center"/>
    </xf>
    <xf numFmtId="0" fontId="8" fillId="3" borderId="0" xfId="0" applyFont="1" applyFill="1" applyAlignment="1">
      <alignment vertical="center"/>
    </xf>
    <xf numFmtId="0" fontId="5" fillId="3" borderId="0" xfId="0" applyFont="1" applyFill="1" applyAlignment="1">
      <alignment vertical="center"/>
    </xf>
    <xf numFmtId="0" fontId="1" fillId="6" borderId="0" xfId="0" applyFont="1" applyFill="1" applyAlignment="1">
      <alignment horizontal="left" vertical="center" wrapText="1"/>
    </xf>
    <xf numFmtId="0" fontId="1" fillId="7" borderId="0" xfId="0" applyFont="1" applyFill="1"/>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xf numFmtId="0" fontId="1" fillId="3" borderId="0" xfId="0" applyFont="1" applyFill="1" applyAlignment="1">
      <alignment horizontal="center" vertical="center"/>
    </xf>
    <xf numFmtId="165" fontId="1" fillId="3" borderId="0" xfId="3" applyFont="1" applyFill="1" applyBorder="1" applyAlignment="1">
      <alignment horizontal="left" vertical="top"/>
    </xf>
    <xf numFmtId="0" fontId="8" fillId="0" borderId="0" xfId="0" applyFont="1" applyAlignment="1">
      <alignment horizontal="center"/>
    </xf>
    <xf numFmtId="0" fontId="8" fillId="0" borderId="1" xfId="0" applyFont="1" applyBorder="1" applyAlignment="1">
      <alignment vertical="center"/>
    </xf>
    <xf numFmtId="0" fontId="1" fillId="0" borderId="1" xfId="0" applyFont="1" applyBorder="1" applyAlignment="1">
      <alignment horizontal="left" vertical="center"/>
    </xf>
    <xf numFmtId="0" fontId="1" fillId="0" borderId="1" xfId="0" applyFont="1" applyBorder="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left" vertical="center" wrapText="1"/>
    </xf>
    <xf numFmtId="0" fontId="1" fillId="9" borderId="1" xfId="0" applyFont="1" applyFill="1" applyBorder="1" applyAlignment="1">
      <alignment horizontal="center" vertical="center" wrapText="1"/>
    </xf>
    <xf numFmtId="0" fontId="8" fillId="8" borderId="1" xfId="0" applyFont="1" applyFill="1" applyBorder="1" applyAlignment="1">
      <alignment horizontal="left" vertical="center"/>
    </xf>
    <xf numFmtId="0" fontId="8" fillId="8" borderId="1" xfId="0" applyFont="1" applyFill="1" applyBorder="1" applyAlignment="1">
      <alignment vertical="center"/>
    </xf>
    <xf numFmtId="0" fontId="8" fillId="10" borderId="1" xfId="0" applyFont="1" applyFill="1" applyBorder="1" applyAlignment="1">
      <alignment horizontal="left" vertical="center"/>
    </xf>
    <xf numFmtId="0" fontId="8" fillId="10" borderId="1" xfId="0" applyFont="1" applyFill="1" applyBorder="1" applyAlignment="1">
      <alignment vertical="center"/>
    </xf>
    <xf numFmtId="0" fontId="1" fillId="10" borderId="1" xfId="0" applyFont="1" applyFill="1" applyBorder="1" applyAlignment="1">
      <alignment horizontal="center" vertical="center" wrapText="1"/>
    </xf>
    <xf numFmtId="0" fontId="8" fillId="5" borderId="1" xfId="0" applyFont="1" applyFill="1" applyBorder="1" applyAlignment="1">
      <alignment horizontal="left" vertical="center"/>
    </xf>
    <xf numFmtId="0" fontId="8" fillId="5" borderId="1" xfId="0" applyFont="1" applyFill="1" applyBorder="1" applyAlignment="1">
      <alignment horizontal="left" vertical="justify"/>
    </xf>
    <xf numFmtId="0" fontId="8" fillId="5" borderId="1" xfId="0" applyFont="1" applyFill="1" applyBorder="1" applyAlignment="1">
      <alignment horizontal="justify" vertical="justify" wrapText="1"/>
    </xf>
    <xf numFmtId="0" fontId="1" fillId="5" borderId="1" xfId="0" applyFont="1" applyFill="1" applyBorder="1" applyAlignment="1">
      <alignment horizontal="center" vertical="center" wrapText="1"/>
    </xf>
    <xf numFmtId="0" fontId="8" fillId="0" borderId="1" xfId="0" applyFont="1" applyBorder="1" applyAlignment="1">
      <alignment horizontal="left" vertical="center"/>
    </xf>
    <xf numFmtId="0" fontId="1" fillId="11"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167" fontId="1" fillId="0" borderId="1" xfId="1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12" borderId="1" xfId="0" applyFont="1" applyFill="1" applyBorder="1" applyAlignment="1">
      <alignment horizontal="center" vertical="center" wrapText="1"/>
    </xf>
    <xf numFmtId="0" fontId="1" fillId="0" borderId="1" xfId="0" applyFont="1" applyBorder="1" applyAlignment="1">
      <alignment horizontal="left" vertical="center" wrapText="1"/>
    </xf>
    <xf numFmtId="167" fontId="1" fillId="0" borderId="1" xfId="1" applyNumberFormat="1" applyFont="1" applyFill="1" applyBorder="1" applyAlignment="1">
      <alignment horizontal="center" vertical="center" wrapText="1"/>
    </xf>
    <xf numFmtId="0" fontId="1" fillId="0" borderId="1" xfId="0" applyFont="1" applyBorder="1" applyAlignment="1">
      <alignment horizontal="justify" vertical="center" wrapText="1"/>
    </xf>
    <xf numFmtId="0" fontId="1" fillId="13"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8" fillId="5" borderId="1" xfId="0" applyFont="1" applyFill="1" applyBorder="1" applyAlignment="1">
      <alignment horizontal="left" vertical="justify" wrapText="1"/>
    </xf>
    <xf numFmtId="0" fontId="1" fillId="5" borderId="1" xfId="0" applyFont="1" applyFill="1" applyBorder="1" applyAlignment="1">
      <alignment horizontal="center" vertical="justify" wrapText="1"/>
    </xf>
    <xf numFmtId="0" fontId="1" fillId="3" borderId="1" xfId="0" applyFont="1" applyFill="1" applyBorder="1" applyAlignment="1">
      <alignment horizontal="left" vertical="center" wrapText="1"/>
    </xf>
    <xf numFmtId="0" fontId="1" fillId="3" borderId="1" xfId="0" applyFont="1" applyFill="1" applyBorder="1" applyAlignment="1">
      <alignment horizontal="justify" vertical="center" wrapText="1"/>
    </xf>
    <xf numFmtId="0" fontId="1" fillId="3"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0" fillId="0" borderId="1" xfId="0" applyFont="1" applyBorder="1" applyAlignment="1">
      <alignment horizontal="justify" vertical="center"/>
    </xf>
    <xf numFmtId="0" fontId="1" fillId="2"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14" borderId="1" xfId="0" applyFont="1" applyFill="1" applyBorder="1" applyAlignment="1">
      <alignment vertical="center" wrapText="1"/>
    </xf>
    <xf numFmtId="0" fontId="1" fillId="0" borderId="1" xfId="0" applyFont="1" applyBorder="1" applyAlignment="1">
      <alignment vertical="center" wrapText="1"/>
    </xf>
    <xf numFmtId="167" fontId="1" fillId="3" borderId="1" xfId="1" applyNumberFormat="1" applyFont="1" applyFill="1" applyBorder="1" applyAlignment="1">
      <alignment horizontal="center" vertical="center" wrapText="1"/>
    </xf>
    <xf numFmtId="165" fontId="1" fillId="3" borderId="1" xfId="3" applyFont="1" applyFill="1" applyBorder="1" applyAlignment="1">
      <alignment horizontal="center" vertical="center"/>
    </xf>
    <xf numFmtId="0" fontId="8" fillId="0" borderId="1" xfId="0" applyFont="1" applyBorder="1" applyAlignment="1">
      <alignment horizontal="center"/>
    </xf>
    <xf numFmtId="165" fontId="8" fillId="8" borderId="1" xfId="3" applyFont="1" applyFill="1" applyBorder="1" applyAlignment="1">
      <alignment vertical="top" wrapText="1"/>
    </xf>
    <xf numFmtId="165" fontId="8" fillId="8" borderId="1" xfId="3" applyFont="1" applyFill="1" applyBorder="1" applyAlignment="1">
      <alignment horizontal="left" vertical="top" wrapText="1"/>
    </xf>
    <xf numFmtId="165" fontId="8" fillId="9" borderId="1" xfId="3" applyFont="1" applyFill="1" applyBorder="1" applyAlignment="1">
      <alignment horizontal="left" vertical="top" wrapText="1"/>
    </xf>
    <xf numFmtId="165" fontId="8" fillId="10" borderId="1" xfId="3" applyFont="1" applyFill="1" applyBorder="1" applyAlignment="1">
      <alignment horizontal="center" vertical="top" wrapText="1"/>
    </xf>
    <xf numFmtId="165" fontId="1" fillId="5" borderId="1" xfId="3" applyFont="1" applyFill="1" applyBorder="1" applyAlignment="1">
      <alignment horizontal="center" vertical="center" wrapText="1"/>
    </xf>
    <xf numFmtId="3" fontId="1" fillId="12" borderId="1" xfId="10" applyNumberFormat="1" applyFont="1" applyFill="1" applyBorder="1" applyAlignment="1">
      <alignment horizontal="center" vertical="center" wrapText="1"/>
    </xf>
    <xf numFmtId="168" fontId="1" fillId="0" borderId="1" xfId="1" applyNumberFormat="1" applyFont="1" applyFill="1" applyBorder="1" applyAlignment="1">
      <alignment horizontal="center" vertical="center" wrapText="1"/>
    </xf>
    <xf numFmtId="168" fontId="1" fillId="0" borderId="1" xfId="1" applyNumberFormat="1" applyFont="1" applyFill="1" applyBorder="1" applyAlignment="1">
      <alignment horizontal="left" vertical="center" wrapText="1"/>
    </xf>
    <xf numFmtId="9" fontId="8" fillId="0" borderId="1" xfId="2"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8" fontId="1" fillId="0" borderId="1" xfId="1" applyNumberFormat="1" applyFont="1" applyFill="1" applyBorder="1" applyAlignment="1">
      <alignment horizontal="left" vertical="top" wrapText="1"/>
    </xf>
    <xf numFmtId="3" fontId="9" fillId="0" borderId="1" xfId="1" applyNumberFormat="1" applyFont="1" applyFill="1" applyBorder="1" applyAlignment="1">
      <alignment horizontal="right" vertical="center" wrapText="1"/>
    </xf>
    <xf numFmtId="0" fontId="11" fillId="0" borderId="1" xfId="0" applyFont="1" applyBorder="1" applyAlignment="1">
      <alignment horizontal="center" vertical="center" wrapText="1"/>
    </xf>
    <xf numFmtId="165" fontId="8" fillId="5" borderId="1" xfId="3" applyFont="1" applyFill="1" applyBorder="1" applyAlignment="1">
      <alignment horizontal="left" vertical="top" wrapText="1"/>
    </xf>
    <xf numFmtId="168" fontId="1" fillId="3" borderId="1" xfId="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0" borderId="0" xfId="0" applyFont="1" applyAlignment="1">
      <alignment horizontal="justify" vertical="center" wrapText="1"/>
    </xf>
    <xf numFmtId="168" fontId="8" fillId="0" borderId="1" xfId="1" applyNumberFormat="1" applyFont="1" applyFill="1" applyBorder="1" applyAlignment="1">
      <alignment horizontal="center" vertical="center" wrapText="1"/>
    </xf>
    <xf numFmtId="1" fontId="1" fillId="15" borderId="1" xfId="1" applyNumberFormat="1" applyFont="1" applyFill="1" applyBorder="1" applyAlignment="1">
      <alignment horizontal="right" vertical="center" wrapText="1"/>
    </xf>
    <xf numFmtId="168" fontId="1" fillId="3" borderId="1" xfId="1" applyNumberFormat="1" applyFont="1" applyFill="1" applyBorder="1" applyAlignment="1">
      <alignment horizontal="left" vertical="top" wrapText="1"/>
    </xf>
    <xf numFmtId="9" fontId="8" fillId="3" borderId="1" xfId="2" applyFont="1" applyFill="1" applyBorder="1" applyAlignment="1">
      <alignment horizontal="center" vertical="center" wrapText="1"/>
    </xf>
    <xf numFmtId="168" fontId="1" fillId="0" borderId="1" xfId="1" applyNumberFormat="1" applyFont="1" applyFill="1" applyBorder="1" applyAlignment="1">
      <alignment horizontal="right" vertical="top" wrapText="1"/>
    </xf>
    <xf numFmtId="168" fontId="1" fillId="0" borderId="1" xfId="1" applyNumberFormat="1" applyFont="1" applyFill="1" applyBorder="1" applyAlignment="1">
      <alignment horizontal="center" vertical="top" wrapText="1"/>
    </xf>
    <xf numFmtId="0" fontId="1" fillId="16" borderId="1" xfId="0" applyFont="1" applyFill="1" applyBorder="1" applyAlignment="1">
      <alignment vertical="center" wrapText="1"/>
    </xf>
    <xf numFmtId="0" fontId="9" fillId="3" borderId="1" xfId="0" applyFont="1" applyFill="1" applyBorder="1" applyAlignment="1">
      <alignment horizontal="center" vertical="center" wrapText="1"/>
    </xf>
    <xf numFmtId="0" fontId="9" fillId="14" borderId="1" xfId="0" applyFont="1" applyFill="1" applyBorder="1" applyAlignment="1">
      <alignment horizontal="justify" vertical="center" wrapText="1"/>
    </xf>
    <xf numFmtId="0" fontId="8" fillId="3" borderId="1" xfId="0" applyFont="1" applyFill="1" applyBorder="1" applyAlignment="1">
      <alignment horizontal="left" vertical="center"/>
    </xf>
    <xf numFmtId="0" fontId="9" fillId="3" borderId="1" xfId="0" applyFont="1" applyFill="1" applyBorder="1" applyAlignment="1">
      <alignment horizontal="justify" vertical="center" wrapText="1"/>
    </xf>
    <xf numFmtId="0" fontId="8" fillId="5" borderId="1" xfId="0" applyFont="1" applyFill="1" applyBorder="1" applyAlignment="1">
      <alignment horizontal="left" vertical="center" wrapText="1"/>
    </xf>
    <xf numFmtId="168" fontId="1" fillId="14" borderId="1" xfId="1" applyNumberFormat="1" applyFont="1" applyFill="1" applyBorder="1" applyAlignment="1" applyProtection="1">
      <alignment horizontal="left" vertical="center" wrapText="1"/>
    </xf>
    <xf numFmtId="168" fontId="1" fillId="0" borderId="1" xfId="1" applyNumberFormat="1" applyFont="1" applyFill="1" applyBorder="1" applyAlignment="1" applyProtection="1">
      <alignment horizontal="left" vertical="center" wrapText="1"/>
    </xf>
    <xf numFmtId="0" fontId="1" fillId="0" borderId="1" xfId="0" applyFont="1" applyBorder="1" applyAlignment="1">
      <alignment vertical="center"/>
    </xf>
    <xf numFmtId="167" fontId="1" fillId="0" borderId="1" xfId="1" applyNumberFormat="1" applyFont="1" applyFill="1" applyBorder="1" applyAlignment="1">
      <alignment horizontal="center" vertical="center"/>
    </xf>
    <xf numFmtId="0" fontId="8" fillId="10" borderId="1" xfId="0" applyFont="1" applyFill="1" applyBorder="1" applyAlignment="1">
      <alignment horizontal="left" vertical="center" wrapText="1"/>
    </xf>
    <xf numFmtId="0" fontId="1" fillId="17" borderId="1" xfId="0" applyFont="1" applyFill="1" applyBorder="1" applyAlignment="1">
      <alignment horizontal="left" vertical="center" wrapText="1"/>
    </xf>
    <xf numFmtId="3" fontId="1" fillId="3" borderId="1" xfId="0" applyNumberFormat="1" applyFont="1" applyFill="1" applyBorder="1" applyAlignment="1">
      <alignment horizontal="center" vertical="center" wrapText="1"/>
    </xf>
    <xf numFmtId="0" fontId="1" fillId="18" borderId="1" xfId="0" applyFont="1" applyFill="1" applyBorder="1" applyAlignment="1">
      <alignment horizontal="left" vertical="center" wrapText="1"/>
    </xf>
    <xf numFmtId="165" fontId="8" fillId="0" borderId="1" xfId="3" applyFont="1" applyFill="1" applyBorder="1" applyAlignment="1">
      <alignment horizontal="right" vertical="center" wrapText="1"/>
    </xf>
    <xf numFmtId="0" fontId="9" fillId="0" borderId="1" xfId="0" applyFont="1" applyBorder="1" applyAlignment="1">
      <alignment horizontal="left" vertical="center" wrapText="1"/>
    </xf>
    <xf numFmtId="168" fontId="1" fillId="0" borderId="1" xfId="1" applyNumberFormat="1" applyFont="1" applyBorder="1" applyAlignment="1" applyProtection="1">
      <alignment horizontal="right" vertical="center" wrapText="1"/>
    </xf>
    <xf numFmtId="168" fontId="1" fillId="0" borderId="1" xfId="1" applyNumberFormat="1" applyFont="1" applyFill="1" applyBorder="1" applyAlignment="1">
      <alignment horizontal="right" vertical="center" wrapText="1"/>
    </xf>
    <xf numFmtId="168" fontId="1" fillId="0" borderId="1" xfId="1" applyNumberFormat="1" applyFont="1" applyFill="1" applyBorder="1" applyAlignment="1" applyProtection="1">
      <alignment horizontal="right" vertical="center" wrapText="1"/>
    </xf>
    <xf numFmtId="3" fontId="12" fillId="19" borderId="1" xfId="0" applyNumberFormat="1" applyFont="1" applyFill="1" applyBorder="1" applyAlignment="1">
      <alignment horizontal="center" vertical="center" wrapText="1"/>
    </xf>
    <xf numFmtId="0" fontId="13" fillId="0" borderId="1" xfId="0" applyFont="1" applyBorder="1" applyAlignment="1">
      <alignment vertical="center"/>
    </xf>
    <xf numFmtId="168" fontId="1" fillId="0" borderId="1" xfId="1" applyNumberFormat="1" applyFont="1" applyBorder="1" applyAlignment="1">
      <alignment horizontal="right" vertical="center" wrapText="1"/>
    </xf>
    <xf numFmtId="168" fontId="1" fillId="0" borderId="1" xfId="1" applyNumberFormat="1" applyFont="1" applyFill="1" applyBorder="1" applyAlignment="1">
      <alignment horizontal="right" vertical="center"/>
    </xf>
    <xf numFmtId="9" fontId="8" fillId="0" borderId="1" xfId="2" applyFont="1" applyFill="1" applyBorder="1" applyAlignment="1">
      <alignment horizontal="center" vertical="center"/>
    </xf>
    <xf numFmtId="165" fontId="1" fillId="0" borderId="1" xfId="3" applyFont="1" applyFill="1" applyBorder="1" applyAlignment="1">
      <alignment horizontal="right" vertical="center" wrapText="1"/>
    </xf>
    <xf numFmtId="3" fontId="8" fillId="0" borderId="1" xfId="0" applyNumberFormat="1" applyFont="1" applyBorder="1" applyAlignment="1">
      <alignment horizontal="center" vertical="center" wrapText="1"/>
    </xf>
    <xf numFmtId="1" fontId="1" fillId="0" borderId="1" xfId="3" applyNumberFormat="1" applyFont="1" applyFill="1" applyBorder="1" applyAlignment="1" applyProtection="1">
      <alignment horizontal="center" vertical="center" wrapText="1"/>
    </xf>
    <xf numFmtId="1" fontId="1" fillId="0" borderId="1" xfId="1" applyNumberFormat="1" applyFont="1" applyFill="1" applyBorder="1" applyAlignment="1">
      <alignment horizontal="right" vertical="center" wrapText="1"/>
    </xf>
    <xf numFmtId="0" fontId="8" fillId="0" borderId="1" xfId="0" applyFont="1" applyBorder="1" applyAlignment="1">
      <alignment horizontal="left" vertical="center" wrapText="1"/>
    </xf>
    <xf numFmtId="3" fontId="1" fillId="0" borderId="1" xfId="10" applyNumberFormat="1" applyFont="1" applyFill="1" applyBorder="1" applyAlignment="1">
      <alignment horizontal="center" vertical="center" wrapText="1"/>
    </xf>
    <xf numFmtId="165" fontId="8" fillId="10" borderId="1" xfId="3" applyFont="1" applyFill="1" applyBorder="1" applyAlignment="1">
      <alignment horizontal="left" vertical="top" wrapText="1"/>
    </xf>
    <xf numFmtId="0" fontId="14" fillId="0" borderId="2" xfId="0" applyFont="1" applyBorder="1" applyAlignment="1">
      <alignment horizontal="left" vertical="center" wrapText="1"/>
    </xf>
    <xf numFmtId="0" fontId="8" fillId="10" borderId="1" xfId="0" applyFont="1" applyFill="1" applyBorder="1" applyAlignment="1">
      <alignment horizontal="center" vertical="center" wrapText="1"/>
    </xf>
    <xf numFmtId="0" fontId="1" fillId="20" borderId="1" xfId="0" applyFont="1" applyFill="1" applyBorder="1" applyAlignment="1">
      <alignment horizontal="left" vertical="center" wrapText="1"/>
    </xf>
    <xf numFmtId="0" fontId="1" fillId="21" borderId="1" xfId="0" applyFont="1" applyFill="1" applyBorder="1" applyAlignment="1">
      <alignment horizontal="left" vertical="center" wrapText="1"/>
    </xf>
    <xf numFmtId="0" fontId="10" fillId="0" borderId="1" xfId="0" applyFont="1" applyBorder="1" applyAlignment="1">
      <alignment horizontal="center"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14" borderId="1" xfId="0" applyFont="1" applyFill="1" applyBorder="1" applyAlignment="1">
      <alignment horizontal="left" vertical="center" wrapText="1"/>
    </xf>
    <xf numFmtId="0" fontId="9" fillId="0" borderId="1" xfId="0" applyFont="1" applyBorder="1" applyAlignment="1">
      <alignment vertical="center" wrapText="1"/>
    </xf>
    <xf numFmtId="0" fontId="1" fillId="22" borderId="1" xfId="0" applyFont="1" applyFill="1" applyBorder="1" applyAlignment="1">
      <alignment horizontal="left" vertical="center" wrapText="1"/>
    </xf>
    <xf numFmtId="0" fontId="10" fillId="23" borderId="1" xfId="0" applyFont="1" applyFill="1" applyBorder="1" applyAlignment="1">
      <alignment horizontal="center" vertical="center" wrapText="1"/>
    </xf>
    <xf numFmtId="165" fontId="1" fillId="0" borderId="1" xfId="3" applyFont="1" applyFill="1" applyBorder="1" applyAlignment="1">
      <alignment horizontal="center" vertical="center" wrapText="1"/>
    </xf>
    <xf numFmtId="168" fontId="8" fillId="10" borderId="1" xfId="1" applyNumberFormat="1" applyFont="1" applyFill="1" applyBorder="1" applyAlignment="1">
      <alignment horizontal="left" vertical="top" wrapText="1"/>
    </xf>
    <xf numFmtId="168" fontId="8" fillId="5" borderId="1" xfId="1" applyNumberFormat="1" applyFont="1" applyFill="1" applyBorder="1" applyAlignment="1">
      <alignment horizontal="left" vertical="top" wrapText="1"/>
    </xf>
    <xf numFmtId="3" fontId="9" fillId="3" borderId="1" xfId="1" applyNumberFormat="1" applyFont="1" applyFill="1" applyBorder="1" applyAlignment="1">
      <alignment horizontal="right" vertical="center" wrapText="1"/>
    </xf>
    <xf numFmtId="3" fontId="9" fillId="0" borderId="1" xfId="1" applyNumberFormat="1" applyFont="1" applyBorder="1" applyAlignment="1">
      <alignment horizontal="right" vertical="center"/>
    </xf>
    <xf numFmtId="9" fontId="8" fillId="5" borderId="1" xfId="2" applyFont="1" applyFill="1" applyBorder="1" applyAlignment="1">
      <alignment horizontal="center" vertical="center" wrapText="1"/>
    </xf>
    <xf numFmtId="168" fontId="1" fillId="3" borderId="1" xfId="1" applyNumberFormat="1" applyFont="1" applyFill="1" applyBorder="1" applyAlignment="1">
      <alignment horizontal="right" vertical="center" wrapText="1"/>
    </xf>
    <xf numFmtId="3" fontId="8" fillId="3" borderId="1" xfId="0" applyNumberFormat="1" applyFont="1" applyFill="1" applyBorder="1" applyAlignment="1">
      <alignment horizontal="center" vertical="center" wrapText="1"/>
    </xf>
    <xf numFmtId="1" fontId="1" fillId="0" borderId="1" xfId="1" applyNumberFormat="1" applyFont="1" applyBorder="1" applyAlignment="1">
      <alignment horizontal="center" vertical="center" wrapText="1"/>
    </xf>
    <xf numFmtId="168" fontId="1" fillId="0" borderId="1" xfId="1" applyNumberFormat="1" applyFont="1" applyBorder="1" applyAlignment="1">
      <alignment horizontal="center" vertical="center" wrapText="1"/>
    </xf>
    <xf numFmtId="9" fontId="1" fillId="0" borderId="1" xfId="2" applyFont="1" applyFill="1" applyBorder="1" applyAlignment="1">
      <alignment horizontal="center" vertical="center" wrapText="1"/>
    </xf>
    <xf numFmtId="0" fontId="16" fillId="0" borderId="1" xfId="0" applyFont="1" applyBorder="1" applyAlignment="1">
      <alignment horizontal="center" vertical="center" wrapText="1"/>
    </xf>
    <xf numFmtId="169" fontId="10"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169" fontId="10" fillId="0" borderId="1" xfId="0" applyNumberFormat="1" applyFont="1" applyBorder="1" applyAlignment="1">
      <alignment horizontal="left" vertical="center" wrapText="1"/>
    </xf>
    <xf numFmtId="165" fontId="8" fillId="8" borderId="1" xfId="3"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0" borderId="0" xfId="0" applyFont="1"/>
    <xf numFmtId="0" fontId="1" fillId="24" borderId="1" xfId="0" applyFont="1" applyFill="1" applyBorder="1" applyAlignment="1">
      <alignment horizontal="left" vertical="center" wrapText="1"/>
    </xf>
    <xf numFmtId="0" fontId="1" fillId="3" borderId="1" xfId="0" applyFont="1" applyFill="1" applyBorder="1" applyAlignment="1">
      <alignment horizontal="center" vertical="justify" wrapText="1"/>
    </xf>
    <xf numFmtId="0" fontId="1" fillId="16"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0" borderId="1" xfId="0" applyFont="1" applyBorder="1" applyAlignment="1">
      <alignment horizontal="center" vertical="justify" wrapText="1"/>
    </xf>
    <xf numFmtId="0" fontId="1" fillId="3" borderId="1" xfId="0" applyFont="1" applyFill="1" applyBorder="1" applyAlignment="1">
      <alignment horizontal="left" wrapText="1"/>
    </xf>
    <xf numFmtId="0" fontId="10" fillId="24" borderId="1" xfId="0" applyFont="1" applyFill="1" applyBorder="1" applyAlignment="1">
      <alignment horizontal="center" vertical="center" wrapText="1"/>
    </xf>
    <xf numFmtId="0" fontId="10" fillId="0" borderId="1" xfId="0" applyFont="1" applyBorder="1" applyAlignment="1">
      <alignment vertical="center" wrapText="1"/>
    </xf>
    <xf numFmtId="0" fontId="1" fillId="25" borderId="1" xfId="0" applyFont="1" applyFill="1" applyBorder="1" applyAlignment="1">
      <alignment horizontal="left" vertical="center" wrapText="1"/>
    </xf>
    <xf numFmtId="0" fontId="10" fillId="14" borderId="1" xfId="0" applyFont="1" applyFill="1" applyBorder="1" applyAlignment="1">
      <alignment horizontal="center" vertical="center" wrapText="1"/>
    </xf>
    <xf numFmtId="0" fontId="1" fillId="4" borderId="1" xfId="0" applyFont="1" applyFill="1" applyBorder="1" applyAlignment="1">
      <alignment horizontal="center" vertical="justify" wrapText="1"/>
    </xf>
    <xf numFmtId="0" fontId="1" fillId="4" borderId="1" xfId="0" applyFont="1" applyFill="1" applyBorder="1" applyAlignment="1">
      <alignment horizontal="center" vertical="center" wrapText="1"/>
    </xf>
    <xf numFmtId="0" fontId="1" fillId="26" borderId="1" xfId="0" applyFont="1" applyFill="1" applyBorder="1" applyAlignment="1">
      <alignment horizontal="left" vertical="center" wrapText="1"/>
    </xf>
    <xf numFmtId="0" fontId="17"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15" borderId="4" xfId="0" applyFont="1" applyFill="1" applyBorder="1" applyAlignment="1">
      <alignment horizontal="center" vertical="center" wrapText="1"/>
    </xf>
    <xf numFmtId="0" fontId="18" fillId="0" borderId="1" xfId="0" applyFont="1" applyBorder="1" applyAlignment="1">
      <alignment horizontal="center" vertical="center" wrapText="1"/>
    </xf>
    <xf numFmtId="0" fontId="17" fillId="0" borderId="5" xfId="0" applyFont="1" applyBorder="1" applyAlignment="1">
      <alignment horizontal="left" vertical="center" wrapText="1"/>
    </xf>
    <xf numFmtId="0" fontId="18" fillId="0" borderId="3" xfId="0" applyFont="1" applyBorder="1" applyAlignment="1">
      <alignment horizontal="left" vertical="center" wrapText="1"/>
    </xf>
    <xf numFmtId="0" fontId="2" fillId="0" borderId="3" xfId="0" applyFont="1" applyBorder="1"/>
    <xf numFmtId="0" fontId="18" fillId="0" borderId="3" xfId="0" applyFont="1" applyBorder="1" applyAlignment="1">
      <alignment horizontal="center" vertical="center" wrapText="1"/>
    </xf>
    <xf numFmtId="0" fontId="17" fillId="0" borderId="1" xfId="0" applyFont="1" applyBorder="1" applyAlignment="1">
      <alignment horizontal="left" vertical="center" wrapText="1"/>
    </xf>
    <xf numFmtId="0" fontId="17" fillId="14" borderId="3" xfId="0" applyFont="1" applyFill="1" applyBorder="1" applyAlignment="1">
      <alignment horizontal="left" vertical="center" wrapText="1"/>
    </xf>
    <xf numFmtId="0" fontId="2" fillId="0" borderId="1" xfId="0" applyFont="1" applyBorder="1"/>
    <xf numFmtId="0" fontId="8" fillId="27" borderId="1" xfId="0" applyFont="1" applyFill="1" applyBorder="1" applyAlignment="1">
      <alignment horizontal="left" vertical="justify"/>
    </xf>
    <xf numFmtId="0" fontId="19" fillId="14" borderId="1" xfId="0" applyFont="1" applyFill="1" applyBorder="1" applyAlignment="1">
      <alignment horizontal="left" vertical="center" wrapText="1"/>
    </xf>
    <xf numFmtId="0" fontId="19" fillId="0" borderId="1" xfId="0" applyFont="1" applyBorder="1" applyAlignment="1">
      <alignment horizontal="left" vertical="center" wrapText="1"/>
    </xf>
    <xf numFmtId="167" fontId="19" fillId="0" borderId="1" xfId="1"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 fillId="28" borderId="1" xfId="0" applyFont="1" applyFill="1" applyBorder="1" applyAlignment="1">
      <alignment horizontal="left" vertical="center" wrapText="1"/>
    </xf>
    <xf numFmtId="168" fontId="1" fillId="29" borderId="1" xfId="1" applyNumberFormat="1" applyFont="1" applyFill="1" applyBorder="1" applyAlignment="1">
      <alignment horizontal="center" vertical="center" wrapText="1"/>
    </xf>
    <xf numFmtId="0" fontId="6" fillId="0" borderId="0" xfId="0" applyFont="1" applyAlignment="1">
      <alignment vertical="center"/>
    </xf>
    <xf numFmtId="168" fontId="10" fillId="0" borderId="1" xfId="1" applyNumberFormat="1" applyFont="1" applyFill="1" applyBorder="1" applyAlignment="1">
      <alignment horizontal="center" vertical="center" wrapText="1"/>
    </xf>
    <xf numFmtId="165" fontId="1" fillId="0" borderId="1" xfId="3" applyFont="1" applyBorder="1" applyAlignment="1">
      <alignment horizontal="center" vertical="center" wrapText="1"/>
    </xf>
    <xf numFmtId="165" fontId="1" fillId="4" borderId="1" xfId="3" applyFont="1" applyFill="1" applyBorder="1" applyAlignment="1">
      <alignment horizontal="center" vertical="center" wrapText="1"/>
    </xf>
    <xf numFmtId="3" fontId="18" fillId="0" borderId="1" xfId="10" applyNumberFormat="1" applyFont="1" applyFill="1" applyBorder="1" applyAlignment="1">
      <alignment horizontal="center" vertical="center" wrapText="1"/>
    </xf>
    <xf numFmtId="0" fontId="18" fillId="0" borderId="6" xfId="0" applyFont="1" applyBorder="1" applyAlignment="1">
      <alignment horizontal="center" vertical="center" wrapText="1"/>
    </xf>
    <xf numFmtId="3" fontId="18" fillId="0" borderId="3" xfId="10" applyNumberFormat="1" applyFont="1" applyFill="1" applyBorder="1" applyAlignment="1">
      <alignment horizontal="center" vertical="center" wrapText="1"/>
    </xf>
    <xf numFmtId="0" fontId="18" fillId="0" borderId="7" xfId="0" applyFont="1" applyBorder="1" applyAlignment="1">
      <alignment horizontal="center" vertical="center" wrapText="1"/>
    </xf>
    <xf numFmtId="165" fontId="8" fillId="10" borderId="1" xfId="3" applyFont="1" applyFill="1" applyBorder="1" applyAlignment="1">
      <alignment horizontal="center" vertical="center" wrapText="1"/>
    </xf>
    <xf numFmtId="165" fontId="8" fillId="5" borderId="1" xfId="3" applyFont="1" applyFill="1" applyBorder="1" applyAlignment="1">
      <alignment horizontal="center" vertical="center" wrapText="1"/>
    </xf>
    <xf numFmtId="1" fontId="1" fillId="3" borderId="1" xfId="1" applyNumberFormat="1" applyFont="1" applyFill="1" applyBorder="1" applyAlignment="1">
      <alignment horizontal="center" vertical="center" wrapText="1"/>
    </xf>
    <xf numFmtId="170" fontId="19" fillId="0" borderId="1" xfId="1" applyNumberFormat="1" applyFont="1" applyFill="1" applyBorder="1" applyAlignment="1">
      <alignment vertical="center" wrapText="1"/>
    </xf>
    <xf numFmtId="168" fontId="19" fillId="0" borderId="1" xfId="1" applyNumberFormat="1" applyFont="1" applyFill="1" applyBorder="1" applyAlignment="1">
      <alignment horizontal="center" vertical="center" wrapText="1"/>
    </xf>
    <xf numFmtId="9" fontId="20" fillId="0" borderId="1" xfId="2" applyFont="1" applyFill="1" applyBorder="1" applyAlignment="1">
      <alignment horizontal="center" vertical="center" wrapText="1"/>
    </xf>
    <xf numFmtId="168" fontId="19" fillId="0" borderId="1" xfId="1" applyNumberFormat="1" applyFont="1" applyFill="1" applyBorder="1" applyAlignment="1">
      <alignment vertical="center" wrapText="1"/>
    </xf>
    <xf numFmtId="0" fontId="1" fillId="0" borderId="1" xfId="0" applyFont="1" applyBorder="1" applyAlignment="1">
      <alignment horizontal="left" wrapText="1"/>
    </xf>
    <xf numFmtId="0" fontId="1" fillId="14" borderId="1" xfId="0" applyFont="1" applyFill="1" applyBorder="1" applyAlignment="1">
      <alignment horizontal="center" vertical="center" wrapText="1"/>
    </xf>
    <xf numFmtId="3" fontId="1" fillId="0" borderId="1" xfId="10" applyNumberFormat="1" applyFont="1" applyFill="1" applyBorder="1" applyAlignment="1">
      <alignment horizontal="left" vertical="center" wrapText="1"/>
    </xf>
    <xf numFmtId="0" fontId="21" fillId="0" borderId="1" xfId="0" applyFont="1" applyBorder="1" applyAlignment="1">
      <alignment horizontal="center" vertical="center" wrapText="1"/>
    </xf>
    <xf numFmtId="0" fontId="8" fillId="27" borderId="1" xfId="0" applyFont="1" applyFill="1" applyBorder="1" applyAlignment="1">
      <alignment horizontal="left" vertical="justify" wrapText="1"/>
    </xf>
    <xf numFmtId="0" fontId="1" fillId="27" borderId="1" xfId="0" applyFont="1" applyFill="1" applyBorder="1" applyAlignment="1">
      <alignment horizontal="center" vertical="center" wrapText="1"/>
    </xf>
    <xf numFmtId="0" fontId="1" fillId="0" borderId="1" xfId="14" applyFont="1" applyBorder="1" applyAlignment="1">
      <alignment horizontal="center" vertical="center" wrapText="1"/>
    </xf>
    <xf numFmtId="0" fontId="1" fillId="0" borderId="1" xfId="14" applyFont="1" applyBorder="1" applyAlignment="1">
      <alignment horizontal="left" vertical="center" wrapText="1"/>
    </xf>
    <xf numFmtId="9" fontId="8" fillId="27" borderId="1" xfId="2" applyFont="1" applyFill="1" applyBorder="1" applyAlignment="1">
      <alignment horizontal="left" vertical="center" wrapText="1"/>
    </xf>
    <xf numFmtId="9" fontId="1" fillId="5" borderId="1" xfId="2" applyFont="1" applyFill="1" applyBorder="1" applyAlignment="1">
      <alignment horizontal="center" vertical="center" wrapText="1"/>
    </xf>
    <xf numFmtId="9" fontId="1" fillId="27" borderId="1" xfId="2" applyFont="1" applyFill="1" applyBorder="1" applyAlignment="1">
      <alignment horizontal="center" vertical="center" wrapText="1"/>
    </xf>
    <xf numFmtId="0" fontId="1" fillId="0" borderId="1" xfId="14" applyFont="1" applyBorder="1" applyAlignment="1">
      <alignment horizontal="justify" vertical="center" wrapText="1"/>
    </xf>
    <xf numFmtId="168" fontId="1" fillId="0" borderId="1" xfId="10" applyNumberFormat="1" applyFont="1" applyFill="1" applyBorder="1" applyAlignment="1">
      <alignment horizontal="center" vertical="center" wrapText="1"/>
    </xf>
    <xf numFmtId="3" fontId="1" fillId="0" borderId="1" xfId="1" applyNumberFormat="1" applyFont="1" applyFill="1" applyBorder="1" applyAlignment="1">
      <alignment horizontal="center" vertical="center" wrapText="1"/>
    </xf>
    <xf numFmtId="3" fontId="8" fillId="3" borderId="1" xfId="3" applyNumberFormat="1" applyFont="1" applyFill="1" applyBorder="1" applyAlignment="1">
      <alignment horizontal="center" vertical="center" wrapText="1"/>
    </xf>
    <xf numFmtId="165" fontId="8" fillId="27" borderId="1" xfId="3" applyFont="1" applyFill="1" applyBorder="1" applyAlignment="1">
      <alignment horizontal="left" vertical="top" wrapText="1"/>
    </xf>
    <xf numFmtId="3" fontId="8" fillId="0" borderId="1" xfId="10" applyNumberFormat="1" applyFont="1" applyFill="1" applyBorder="1" applyAlignment="1">
      <alignment horizontal="center" vertical="center" wrapText="1"/>
    </xf>
    <xf numFmtId="0" fontId="8" fillId="5" borderId="1" xfId="0" applyFont="1" applyFill="1" applyBorder="1" applyAlignment="1">
      <alignment horizontal="center" vertical="center"/>
    </xf>
    <xf numFmtId="168" fontId="8" fillId="4" borderId="1" xfId="1" applyNumberFormat="1" applyFont="1" applyFill="1" applyBorder="1" applyAlignment="1">
      <alignment horizontal="right" vertical="center" wrapText="1"/>
    </xf>
    <xf numFmtId="0" fontId="8" fillId="0" borderId="1" xfId="0" applyFont="1" applyBorder="1" applyAlignment="1">
      <alignment horizontal="center" vertical="center"/>
    </xf>
    <xf numFmtId="168" fontId="22" fillId="0" borderId="1" xfId="1" applyNumberFormat="1" applyFont="1" applyFill="1" applyBorder="1" applyAlignment="1">
      <alignment horizontal="center" vertical="center" wrapText="1"/>
    </xf>
    <xf numFmtId="168" fontId="22" fillId="3" borderId="1" xfId="1" applyNumberFormat="1" applyFont="1" applyFill="1" applyBorder="1" applyAlignment="1">
      <alignment horizontal="center" vertical="center" wrapText="1"/>
    </xf>
    <xf numFmtId="3" fontId="8" fillId="0" borderId="1" xfId="3" applyNumberFormat="1" applyFont="1" applyFill="1" applyBorder="1" applyAlignment="1">
      <alignment horizontal="center" vertical="center" wrapText="1"/>
    </xf>
    <xf numFmtId="1" fontId="1" fillId="0" borderId="1" xfId="1" applyNumberFormat="1" applyFont="1" applyFill="1" applyBorder="1" applyAlignment="1">
      <alignment horizontal="center" vertical="center" wrapText="1"/>
    </xf>
    <xf numFmtId="165" fontId="1" fillId="0" borderId="1" xfId="3" applyFont="1" applyFill="1" applyBorder="1" applyAlignment="1">
      <alignment horizontal="left" vertical="center" wrapText="1"/>
    </xf>
    <xf numFmtId="0" fontId="1" fillId="10" borderId="1" xfId="0" applyFont="1" applyFill="1" applyBorder="1" applyAlignment="1">
      <alignment horizontal="left" vertical="center" wrapText="1"/>
    </xf>
    <xf numFmtId="0" fontId="10" fillId="31" borderId="1" xfId="0" applyFont="1" applyFill="1" applyBorder="1" applyAlignment="1">
      <alignment horizontal="left" vertical="center" wrapText="1"/>
    </xf>
    <xf numFmtId="0" fontId="23" fillId="4"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10" fillId="8" borderId="1" xfId="0" applyFont="1" applyFill="1" applyBorder="1" applyAlignment="1">
      <alignment horizontal="left" vertical="center" wrapText="1"/>
    </xf>
    <xf numFmtId="0" fontId="10" fillId="19" borderId="1" xfId="0" applyFont="1" applyFill="1" applyBorder="1" applyAlignment="1">
      <alignment horizontal="left"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32" borderId="1" xfId="0" applyFont="1" applyFill="1" applyBorder="1" applyAlignment="1">
      <alignment horizontal="left" vertical="center"/>
    </xf>
    <xf numFmtId="0" fontId="8" fillId="27"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8" fontId="1" fillId="0" borderId="1" xfId="1" applyNumberFormat="1" applyFont="1" applyBorder="1" applyAlignment="1">
      <alignment horizontal="left" vertical="center" wrapText="1"/>
    </xf>
    <xf numFmtId="1" fontId="1" fillId="0" borderId="1" xfId="3" applyNumberFormat="1" applyFont="1" applyFill="1" applyBorder="1" applyAlignment="1">
      <alignment horizontal="right" vertical="center" wrapText="1"/>
    </xf>
    <xf numFmtId="168" fontId="1" fillId="0" borderId="1" xfId="1" applyNumberFormat="1" applyFont="1" applyBorder="1" applyAlignment="1">
      <alignment vertical="center" wrapText="1"/>
    </xf>
    <xf numFmtId="1" fontId="1" fillId="0" borderId="1" xfId="1" applyNumberFormat="1" applyFont="1" applyBorder="1" applyAlignment="1">
      <alignment horizontal="right" vertical="center" wrapText="1"/>
    </xf>
    <xf numFmtId="168" fontId="10" fillId="0" borderId="1" xfId="1" applyNumberFormat="1" applyFont="1" applyBorder="1" applyAlignment="1" applyProtection="1">
      <alignment horizontal="center" vertical="center" wrapText="1"/>
    </xf>
    <xf numFmtId="168" fontId="10" fillId="4" borderId="1" xfId="1" applyNumberFormat="1" applyFont="1" applyFill="1" applyBorder="1" applyAlignment="1" applyProtection="1">
      <alignment horizontal="right" vertical="center" wrapText="1"/>
    </xf>
    <xf numFmtId="168" fontId="10" fillId="4" borderId="1" xfId="1" applyNumberFormat="1" applyFont="1" applyFill="1" applyBorder="1" applyAlignment="1" applyProtection="1">
      <alignment horizontal="center" vertical="center" wrapText="1"/>
    </xf>
    <xf numFmtId="171" fontId="23" fillId="0" borderId="1" xfId="0" applyNumberFormat="1" applyFont="1" applyBorder="1" applyAlignment="1">
      <alignment horizontal="center" vertical="center" wrapText="1"/>
    </xf>
    <xf numFmtId="168" fontId="8" fillId="0" borderId="1" xfId="10" applyNumberFormat="1" applyFont="1" applyFill="1" applyBorder="1" applyAlignment="1">
      <alignment horizontal="center" vertical="center" wrapText="1"/>
    </xf>
    <xf numFmtId="0" fontId="1" fillId="14" borderId="1" xfId="0" applyFont="1" applyFill="1" applyBorder="1" applyAlignment="1">
      <alignment wrapText="1"/>
    </xf>
    <xf numFmtId="0" fontId="1" fillId="14" borderId="1" xfId="0" applyFont="1" applyFill="1" applyBorder="1" applyAlignment="1">
      <alignment vertical="center"/>
    </xf>
    <xf numFmtId="0" fontId="1" fillId="0" borderId="1" xfId="0" applyFont="1" applyBorder="1" applyAlignment="1">
      <alignment wrapText="1"/>
    </xf>
    <xf numFmtId="0" fontId="1" fillId="33" borderId="10" xfId="0"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0" xfId="0" applyFont="1" applyBorder="1" applyAlignment="1">
      <alignment horizontal="center" vertical="center"/>
    </xf>
    <xf numFmtId="0" fontId="26" fillId="0" borderId="11" xfId="0" applyFont="1" applyBorder="1" applyAlignment="1">
      <alignment horizontal="center" vertical="center" wrapText="1"/>
    </xf>
    <xf numFmtId="0" fontId="26" fillId="0" borderId="11" xfId="0" applyFont="1" applyBorder="1" applyAlignment="1">
      <alignment horizontal="center" vertical="center"/>
    </xf>
    <xf numFmtId="0" fontId="1" fillId="34" borderId="12" xfId="0" applyFont="1" applyFill="1" applyBorder="1" applyAlignment="1">
      <alignment vertical="center" wrapText="1"/>
    </xf>
    <xf numFmtId="0" fontId="26" fillId="0" borderId="8" xfId="0" applyFont="1" applyBorder="1" applyAlignment="1">
      <alignment horizontal="center" vertical="center"/>
    </xf>
    <xf numFmtId="0" fontId="1" fillId="34" borderId="10" xfId="0" applyFont="1" applyFill="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28" fillId="0" borderId="11" xfId="0" applyFont="1" applyBorder="1" applyAlignment="1">
      <alignment horizontal="left" vertical="center" wrapText="1"/>
    </xf>
    <xf numFmtId="0" fontId="8" fillId="27" borderId="1" xfId="0" applyFont="1" applyFill="1" applyBorder="1" applyAlignment="1">
      <alignment horizontal="left" vertical="center"/>
    </xf>
    <xf numFmtId="167" fontId="8" fillId="0" borderId="1" xfId="1" applyNumberFormat="1" applyFont="1" applyFill="1" applyBorder="1" applyAlignment="1">
      <alignment horizontal="center" vertical="center" wrapText="1"/>
    </xf>
    <xf numFmtId="172" fontId="26" fillId="0" borderId="10" xfId="1" applyNumberFormat="1" applyFont="1" applyFill="1" applyBorder="1" applyAlignment="1">
      <alignment horizontal="center" vertical="center" wrapText="1"/>
    </xf>
    <xf numFmtId="172" fontId="26" fillId="0" borderId="13" xfId="0" applyNumberFormat="1" applyFont="1" applyBorder="1" applyAlignment="1">
      <alignment horizontal="center" vertical="center" wrapText="1"/>
    </xf>
    <xf numFmtId="172" fontId="26" fillId="0" borderId="11" xfId="1" applyNumberFormat="1" applyFont="1" applyFill="1" applyBorder="1" applyAlignment="1">
      <alignment horizontal="center" vertical="center" wrapText="1"/>
    </xf>
    <xf numFmtId="172" fontId="26" fillId="0" borderId="12" xfId="0" applyNumberFormat="1" applyFont="1" applyBorder="1" applyAlignment="1">
      <alignment horizontal="center" vertical="center" wrapText="1"/>
    </xf>
    <xf numFmtId="172" fontId="26" fillId="0" borderId="13" xfId="1" applyNumberFormat="1" applyFont="1" applyFill="1" applyBorder="1" applyAlignment="1">
      <alignment horizontal="center" vertical="center" wrapText="1"/>
    </xf>
    <xf numFmtId="172" fontId="26" fillId="0" borderId="1" xfId="0" applyNumberFormat="1" applyFont="1" applyBorder="1" applyAlignment="1">
      <alignment horizontal="center" vertical="center" wrapText="1"/>
    </xf>
    <xf numFmtId="172" fontId="26" fillId="0" borderId="8" xfId="1" applyNumberFormat="1" applyFont="1" applyFill="1" applyBorder="1" applyAlignment="1">
      <alignment horizontal="center" vertical="center" wrapText="1"/>
    </xf>
    <xf numFmtId="172" fontId="26" fillId="0" borderId="14" xfId="1" applyNumberFormat="1" applyFont="1" applyFill="1" applyBorder="1" applyAlignment="1">
      <alignment horizontal="center" vertical="center" wrapText="1"/>
    </xf>
    <xf numFmtId="172" fontId="26" fillId="0" borderId="15" xfId="0" applyNumberFormat="1" applyFont="1" applyBorder="1" applyAlignment="1">
      <alignment horizontal="center" vertical="center" wrapText="1"/>
    </xf>
    <xf numFmtId="165" fontId="27" fillId="0" borderId="1" xfId="3" applyFont="1" applyFill="1" applyBorder="1" applyAlignment="1">
      <alignment horizontal="center" vertical="center" wrapText="1"/>
    </xf>
    <xf numFmtId="0" fontId="26" fillId="0" borderId="12" xfId="0" applyFont="1" applyBorder="1" applyAlignment="1">
      <alignment horizontal="center" vertical="center" wrapText="1"/>
    </xf>
    <xf numFmtId="0" fontId="8" fillId="0" borderId="0" xfId="0" applyFont="1" applyAlignment="1">
      <alignment vertical="center"/>
    </xf>
    <xf numFmtId="3" fontId="1" fillId="0" borderId="1" xfId="2" applyNumberFormat="1" applyFont="1" applyFill="1" applyBorder="1" applyAlignment="1">
      <alignment horizontal="center" vertical="center" wrapText="1"/>
    </xf>
    <xf numFmtId="168" fontId="1" fillId="0" borderId="1" xfId="1" applyNumberFormat="1" applyFont="1" applyFill="1" applyBorder="1" applyAlignment="1">
      <alignment vertical="center" wrapText="1"/>
    </xf>
    <xf numFmtId="3" fontId="8" fillId="0" borderId="1" xfId="2" applyNumberFormat="1" applyFont="1" applyFill="1" applyBorder="1" applyAlignment="1">
      <alignment horizontal="center" vertical="center" wrapText="1"/>
    </xf>
    <xf numFmtId="168" fontId="1" fillId="0" borderId="1" xfId="1" applyNumberFormat="1" applyFont="1" applyFill="1" applyBorder="1" applyAlignment="1">
      <alignment vertical="center"/>
    </xf>
    <xf numFmtId="168" fontId="1" fillId="0" borderId="1" xfId="1" applyNumberFormat="1" applyFont="1" applyFill="1" applyBorder="1" applyAlignment="1"/>
    <xf numFmtId="9" fontId="1" fillId="0" borderId="1" xfId="0" applyNumberFormat="1" applyFont="1" applyBorder="1" applyAlignment="1">
      <alignment horizontal="left" vertical="center" wrapText="1"/>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29" fillId="20" borderId="1" xfId="0" applyFont="1" applyFill="1" applyBorder="1" applyAlignment="1">
      <alignment horizontal="left" vertical="center" wrapText="1"/>
    </xf>
    <xf numFmtId="0" fontId="29" fillId="0" borderId="1" xfId="0" applyFont="1" applyBorder="1" applyAlignment="1">
      <alignment horizontal="center" vertical="center" wrapText="1"/>
    </xf>
    <xf numFmtId="0" fontId="29" fillId="11" borderId="1" xfId="0" applyFont="1" applyFill="1" applyBorder="1" applyAlignment="1">
      <alignment horizontal="left" vertical="center" wrapText="1"/>
    </xf>
    <xf numFmtId="0" fontId="29" fillId="4" borderId="1"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9" fillId="4" borderId="1" xfId="0" applyFont="1" applyFill="1" applyBorder="1" applyAlignment="1">
      <alignment horizontal="left" vertical="center"/>
    </xf>
    <xf numFmtId="0" fontId="1" fillId="18" borderId="1" xfId="16" applyFont="1" applyFill="1" applyBorder="1" applyAlignment="1">
      <alignment horizontal="left" vertical="center" wrapText="1"/>
    </xf>
    <xf numFmtId="0" fontId="1" fillId="0" borderId="1" xfId="16" applyFont="1" applyBorder="1" applyAlignment="1">
      <alignment horizontal="left" vertical="center" wrapText="1"/>
    </xf>
    <xf numFmtId="0" fontId="1" fillId="2" borderId="1" xfId="16" applyFont="1" applyFill="1" applyBorder="1" applyAlignment="1">
      <alignment horizontal="left" vertical="center" wrapText="1"/>
    </xf>
    <xf numFmtId="0" fontId="30" fillId="14" borderId="1" xfId="0" applyFont="1" applyFill="1" applyBorder="1" applyAlignment="1">
      <alignment horizontal="justify" vertical="center" wrapText="1"/>
    </xf>
    <xf numFmtId="0" fontId="1" fillId="10" borderId="1" xfId="0" applyFont="1" applyFill="1" applyBorder="1" applyAlignment="1">
      <alignment horizontal="justify" vertical="center" wrapText="1"/>
    </xf>
    <xf numFmtId="168" fontId="10" fillId="3" borderId="1" xfId="1" applyNumberFormat="1" applyFont="1" applyFill="1" applyBorder="1" applyAlignment="1">
      <alignment horizontal="center" vertical="center"/>
    </xf>
    <xf numFmtId="165" fontId="29" fillId="3" borderId="1" xfId="3" applyFont="1" applyFill="1" applyBorder="1" applyAlignment="1">
      <alignment horizontal="center" vertical="center" wrapText="1"/>
    </xf>
    <xf numFmtId="165" fontId="29" fillId="0" borderId="1" xfId="3" applyFont="1" applyFill="1" applyBorder="1" applyAlignment="1">
      <alignment horizontal="right" vertical="center" wrapText="1"/>
    </xf>
    <xf numFmtId="165" fontId="29" fillId="0" borderId="1" xfId="3" applyFont="1" applyFill="1" applyBorder="1" applyAlignment="1">
      <alignment horizontal="center" vertical="center" wrapText="1"/>
    </xf>
    <xf numFmtId="1" fontId="29" fillId="3" borderId="1" xfId="3" applyNumberFormat="1" applyFont="1" applyFill="1" applyBorder="1" applyAlignment="1">
      <alignment horizontal="center" vertical="center" wrapText="1"/>
    </xf>
    <xf numFmtId="1" fontId="29" fillId="0" borderId="1" xfId="3" applyNumberFormat="1" applyFont="1" applyFill="1" applyBorder="1" applyAlignment="1">
      <alignment horizontal="center" vertical="center" wrapText="1"/>
    </xf>
    <xf numFmtId="165" fontId="29" fillId="3" borderId="1" xfId="3" applyFont="1" applyFill="1" applyBorder="1" applyAlignment="1">
      <alignment horizontal="right" vertical="center" wrapText="1"/>
    </xf>
    <xf numFmtId="168" fontId="1" fillId="4" borderId="1" xfId="1" applyNumberFormat="1" applyFont="1" applyFill="1" applyBorder="1" applyAlignment="1">
      <alignment horizontal="right" vertical="center" wrapText="1"/>
    </xf>
    <xf numFmtId="168" fontId="1" fillId="35" borderId="1" xfId="1" applyNumberFormat="1" applyFont="1" applyFill="1" applyBorder="1" applyAlignment="1">
      <alignment horizontal="center" vertical="center" wrapText="1"/>
    </xf>
    <xf numFmtId="168" fontId="1" fillId="10" borderId="1" xfId="1" applyNumberFormat="1" applyFont="1" applyFill="1" applyBorder="1" applyAlignment="1">
      <alignment horizontal="right" vertical="center" wrapText="1"/>
    </xf>
    <xf numFmtId="168" fontId="1" fillId="4" borderId="1" xfId="1" applyNumberFormat="1" applyFont="1" applyFill="1" applyBorder="1" applyAlignment="1">
      <alignment horizontal="center" vertical="center" wrapText="1"/>
    </xf>
    <xf numFmtId="167" fontId="1" fillId="4" borderId="1" xfId="1" applyNumberFormat="1" applyFont="1" applyFill="1" applyBorder="1" applyAlignment="1">
      <alignment horizontal="left" vertical="center" wrapText="1"/>
    </xf>
    <xf numFmtId="0" fontId="1" fillId="18" borderId="1" xfId="1" applyNumberFormat="1" applyFont="1" applyFill="1" applyBorder="1" applyAlignment="1">
      <alignment horizontal="left" vertical="center" wrapText="1"/>
    </xf>
    <xf numFmtId="167" fontId="1" fillId="0" borderId="1" xfId="1" applyNumberFormat="1" applyFont="1" applyFill="1" applyBorder="1" applyAlignment="1">
      <alignment horizontal="left" vertical="center" wrapText="1"/>
    </xf>
    <xf numFmtId="167" fontId="1" fillId="0" borderId="1" xfId="1" applyNumberFormat="1" applyFont="1" applyFill="1" applyBorder="1" applyAlignment="1" applyProtection="1">
      <alignment horizontal="left" vertical="center" wrapText="1"/>
    </xf>
    <xf numFmtId="9" fontId="8" fillId="27" borderId="1" xfId="2" applyFont="1" applyFill="1" applyBorder="1" applyAlignment="1">
      <alignment horizontal="left" vertical="justify"/>
    </xf>
    <xf numFmtId="9" fontId="8" fillId="27" borderId="1" xfId="2" applyFont="1" applyFill="1" applyBorder="1" applyAlignment="1">
      <alignment horizontal="left" vertical="justify" wrapText="1"/>
    </xf>
    <xf numFmtId="0" fontId="1" fillId="0" borderId="0" xfId="0"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9" fontId="1" fillId="0" borderId="1" xfId="2" applyFont="1" applyFill="1" applyBorder="1" applyAlignment="1">
      <alignment vertical="center" wrapText="1"/>
    </xf>
    <xf numFmtId="9" fontId="1" fillId="3" borderId="1" xfId="2" applyFont="1" applyFill="1" applyBorder="1" applyAlignment="1">
      <alignment vertical="center" wrapText="1"/>
    </xf>
    <xf numFmtId="9" fontId="31" fillId="0" borderId="1" xfId="2" applyFont="1" applyFill="1" applyBorder="1" applyAlignment="1">
      <alignment horizontal="center" vertical="center" wrapText="1"/>
    </xf>
    <xf numFmtId="9" fontId="1" fillId="14" borderId="1" xfId="2" applyFont="1" applyFill="1" applyBorder="1" applyAlignment="1">
      <alignment vertical="center" wrapText="1"/>
    </xf>
    <xf numFmtId="0" fontId="1" fillId="36" borderId="1" xfId="0" applyFont="1" applyFill="1" applyBorder="1" applyAlignment="1">
      <alignment horizontal="left" vertical="center" wrapText="1"/>
    </xf>
    <xf numFmtId="0" fontId="1" fillId="6" borderId="1" xfId="0" applyFont="1" applyFill="1" applyBorder="1" applyAlignment="1">
      <alignment vertical="center" wrapText="1"/>
    </xf>
    <xf numFmtId="168" fontId="1" fillId="0" borderId="1" xfId="10" applyNumberFormat="1" applyFont="1" applyFill="1" applyBorder="1" applyAlignment="1">
      <alignment horizontal="left" vertical="center" wrapText="1"/>
    </xf>
    <xf numFmtId="168" fontId="29" fillId="0" borderId="1" xfId="10" applyNumberFormat="1" applyFont="1" applyFill="1" applyBorder="1" applyAlignment="1">
      <alignment horizontal="center" vertical="center" wrapText="1"/>
    </xf>
    <xf numFmtId="0" fontId="29" fillId="0" borderId="1" xfId="13"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9" fontId="4" fillId="0" borderId="1" xfId="2" applyFont="1" applyFill="1" applyBorder="1" applyAlignment="1">
      <alignment horizontal="center" vertical="center" wrapText="1"/>
    </xf>
    <xf numFmtId="168" fontId="3" fillId="0" borderId="1" xfId="1" applyNumberFormat="1" applyFont="1" applyFill="1" applyBorder="1" applyAlignment="1">
      <alignment horizontal="center" vertical="center" wrapText="1"/>
    </xf>
    <xf numFmtId="165" fontId="1" fillId="0" borderId="1" xfId="3" applyFont="1" applyFill="1" applyBorder="1" applyAlignment="1">
      <alignment horizontal="center" vertical="top" wrapText="1"/>
    </xf>
    <xf numFmtId="165" fontId="1" fillId="0" borderId="1" xfId="3" applyFont="1" applyFill="1" applyBorder="1" applyAlignment="1">
      <alignment horizontal="left" vertical="top"/>
    </xf>
    <xf numFmtId="165" fontId="1" fillId="0" borderId="1" xfId="3" applyFont="1" applyFill="1" applyBorder="1" applyAlignment="1">
      <alignment horizontal="center" vertical="top"/>
    </xf>
    <xf numFmtId="168" fontId="1" fillId="4" borderId="1" xfId="1" applyNumberFormat="1" applyFont="1" applyFill="1" applyBorder="1" applyAlignment="1">
      <alignment vertical="center" wrapText="1"/>
    </xf>
    <xf numFmtId="0" fontId="0" fillId="0" borderId="0" xfId="0" applyAlignment="1">
      <alignment horizontal="center" vertical="center"/>
    </xf>
    <xf numFmtId="0" fontId="32" fillId="29" borderId="1" xfId="0" applyFont="1" applyFill="1" applyBorder="1" applyAlignment="1">
      <alignment horizontal="center" vertical="center"/>
    </xf>
    <xf numFmtId="0" fontId="32" fillId="0" borderId="1" xfId="0" applyFont="1" applyBorder="1" applyAlignment="1">
      <alignment horizontal="center" vertical="center"/>
    </xf>
    <xf numFmtId="0" fontId="0" fillId="0" borderId="1" xfId="0" applyBorder="1" applyAlignment="1">
      <alignment horizontal="center" vertical="center"/>
    </xf>
    <xf numFmtId="168" fontId="0" fillId="0" borderId="1" xfId="1" applyNumberFormat="1" applyFont="1" applyBorder="1" applyAlignment="1">
      <alignment horizontal="center" vertical="center"/>
    </xf>
    <xf numFmtId="173" fontId="0" fillId="0" borderId="1" xfId="1" applyNumberFormat="1" applyFont="1" applyBorder="1" applyAlignment="1">
      <alignment horizontal="center" vertical="center"/>
    </xf>
    <xf numFmtId="168" fontId="32" fillId="29" borderId="1" xfId="1" applyNumberFormat="1" applyFont="1" applyFill="1" applyBorder="1" applyAlignment="1">
      <alignment horizontal="center" vertical="center"/>
    </xf>
    <xf numFmtId="173" fontId="32" fillId="29" borderId="1" xfId="1" applyNumberFormat="1" applyFont="1" applyFill="1" applyBorder="1" applyAlignment="1">
      <alignment horizontal="center" vertical="center"/>
    </xf>
    <xf numFmtId="0" fontId="5" fillId="2" borderId="0" xfId="0" applyFont="1" applyFill="1" applyAlignment="1">
      <alignment horizontal="left" vertical="center" wrapText="1"/>
    </xf>
    <xf numFmtId="0" fontId="5" fillId="3" borderId="0" xfId="0" applyFont="1" applyFill="1" applyAlignment="1">
      <alignment horizontal="left"/>
    </xf>
    <xf numFmtId="0" fontId="5" fillId="4" borderId="0" xfId="0" applyFont="1" applyFill="1" applyAlignment="1">
      <alignment horizontal="left" vertical="center" wrapText="1"/>
    </xf>
    <xf numFmtId="0" fontId="5" fillId="4" borderId="0" xfId="0" applyFont="1" applyFill="1" applyAlignment="1">
      <alignment horizontal="left"/>
    </xf>
    <xf numFmtId="0" fontId="5" fillId="5" borderId="0" xfId="0" applyFont="1" applyFill="1" applyAlignment="1">
      <alignment horizontal="left"/>
    </xf>
    <xf numFmtId="164" fontId="5" fillId="0" borderId="0" xfId="12" applyFont="1" applyFill="1" applyBorder="1" applyAlignment="1" applyProtection="1">
      <alignment horizontal="left" vertical="top"/>
      <protection locked="0"/>
    </xf>
    <xf numFmtId="164" fontId="5" fillId="0" borderId="0" xfId="12" applyFont="1" applyBorder="1" applyAlignment="1" applyProtection="1">
      <alignment horizontal="left" vertical="top"/>
      <protection locked="0"/>
    </xf>
    <xf numFmtId="0" fontId="6" fillId="3" borderId="0" xfId="0" applyFont="1" applyFill="1" applyAlignment="1">
      <alignment horizontal="left"/>
    </xf>
    <xf numFmtId="0" fontId="6" fillId="3" borderId="0" xfId="0" applyFont="1" applyFill="1" applyAlignment="1">
      <alignment horizontal="left" vertical="center"/>
    </xf>
    <xf numFmtId="0" fontId="6" fillId="0" borderId="0" xfId="0" applyFont="1" applyAlignment="1">
      <alignment horizontal="left"/>
    </xf>
    <xf numFmtId="0" fontId="5" fillId="0" borderId="0" xfId="0" applyFont="1" applyAlignment="1">
      <alignment horizontal="left" vertical="center"/>
    </xf>
    <xf numFmtId="0" fontId="5" fillId="3" borderId="0" xfId="0" applyFont="1" applyFill="1" applyAlignment="1">
      <alignment horizontal="left" vertical="center"/>
    </xf>
    <xf numFmtId="0" fontId="5" fillId="6" borderId="0" xfId="0" applyFont="1" applyFill="1" applyAlignment="1">
      <alignment horizontal="left" vertical="center" wrapText="1"/>
    </xf>
    <xf numFmtId="0" fontId="5" fillId="7" borderId="0" xfId="0" applyFont="1" applyFill="1" applyAlignment="1">
      <alignment horizontal="left"/>
    </xf>
    <xf numFmtId="0" fontId="6" fillId="0" borderId="0" xfId="0" applyFont="1" applyAlignment="1">
      <alignment horizontal="left" vertical="center"/>
    </xf>
    <xf numFmtId="0" fontId="5" fillId="0" borderId="0" xfId="0" applyFont="1" applyAlignment="1">
      <alignment horizontal="left"/>
    </xf>
    <xf numFmtId="0" fontId="5" fillId="3" borderId="0" xfId="0" applyFont="1" applyFill="1" applyAlignment="1">
      <alignment horizontal="center" vertical="center"/>
    </xf>
    <xf numFmtId="165" fontId="5" fillId="3" borderId="0" xfId="3" applyFont="1" applyFill="1" applyBorder="1" applyAlignment="1">
      <alignment horizontal="left" vertical="top"/>
    </xf>
    <xf numFmtId="0" fontId="6" fillId="0" borderId="1" xfId="0" applyFont="1" applyBorder="1" applyAlignment="1">
      <alignment horizontal="left" vertical="center"/>
    </xf>
    <xf numFmtId="0" fontId="5" fillId="0" borderId="16" xfId="0" applyFont="1" applyBorder="1" applyAlignment="1">
      <alignment horizontal="left" vertical="center"/>
    </xf>
    <xf numFmtId="0" fontId="5" fillId="0" borderId="1" xfId="0" applyFont="1" applyBorder="1" applyAlignment="1">
      <alignment horizontal="left"/>
    </xf>
    <xf numFmtId="0" fontId="5" fillId="0" borderId="1" xfId="0" applyFont="1" applyBorder="1" applyAlignment="1">
      <alignment horizontal="left" vertical="center"/>
    </xf>
    <xf numFmtId="0" fontId="5" fillId="3" borderId="1" xfId="0" applyFont="1" applyFill="1" applyBorder="1" applyAlignment="1">
      <alignment horizontal="center" vertical="center"/>
    </xf>
    <xf numFmtId="0" fontId="6" fillId="8" borderId="1" xfId="0" applyFont="1" applyFill="1" applyBorder="1" applyAlignment="1">
      <alignment horizontal="left" vertical="center" wrapText="1"/>
    </xf>
    <xf numFmtId="0" fontId="6" fillId="8" borderId="16"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6" fillId="9" borderId="1" xfId="0" applyFont="1" applyFill="1" applyBorder="1" applyAlignment="1">
      <alignment horizontal="left" vertical="center" wrapText="1"/>
    </xf>
    <xf numFmtId="0" fontId="6" fillId="9" borderId="16"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6" fillId="8" borderId="16" xfId="0" applyFont="1" applyFill="1" applyBorder="1" applyAlignment="1">
      <alignment horizontal="left" vertical="center"/>
    </xf>
    <xf numFmtId="0" fontId="6" fillId="8" borderId="1" xfId="0" applyFont="1" applyFill="1" applyBorder="1" applyAlignment="1">
      <alignment horizontal="left" vertical="center"/>
    </xf>
    <xf numFmtId="0" fontId="6" fillId="10" borderId="1" xfId="0" applyFont="1" applyFill="1" applyBorder="1" applyAlignment="1">
      <alignment horizontal="left" vertical="center"/>
    </xf>
    <xf numFmtId="0" fontId="6" fillId="10" borderId="16" xfId="0" applyFont="1" applyFill="1" applyBorder="1" applyAlignment="1">
      <alignment horizontal="left" vertical="center"/>
    </xf>
    <xf numFmtId="0" fontId="5" fillId="10" borderId="1" xfId="0" applyFont="1" applyFill="1" applyBorder="1" applyAlignment="1">
      <alignment horizontal="center" vertical="center" wrapText="1"/>
    </xf>
    <xf numFmtId="0" fontId="6" fillId="5" borderId="1" xfId="0" applyFont="1" applyFill="1" applyBorder="1" applyAlignment="1">
      <alignment horizontal="left" vertical="center"/>
    </xf>
    <xf numFmtId="0" fontId="6" fillId="5" borderId="16" xfId="0" applyFont="1" applyFill="1" applyBorder="1" applyAlignment="1">
      <alignment horizontal="left" vertical="justify"/>
    </xf>
    <xf numFmtId="0" fontId="6" fillId="5" borderId="1" xfId="0" applyFont="1" applyFill="1" applyBorder="1" applyAlignment="1">
      <alignment horizontal="left" vertical="justify"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5" fillId="11" borderId="16"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13" borderId="16" xfId="0" applyFont="1" applyFill="1" applyBorder="1" applyAlignment="1">
      <alignment horizontal="left" vertical="center" wrapText="1"/>
    </xf>
    <xf numFmtId="0" fontId="5" fillId="14" borderId="16"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16" borderId="16" xfId="0" applyFont="1" applyFill="1" applyBorder="1" applyAlignment="1">
      <alignment horizontal="left" vertical="center" wrapText="1"/>
    </xf>
    <xf numFmtId="3" fontId="5" fillId="3" borderId="1" xfId="0" applyNumberFormat="1" applyFont="1" applyFill="1" applyBorder="1" applyAlignment="1">
      <alignment horizontal="center" vertical="center" wrapText="1"/>
    </xf>
    <xf numFmtId="167" fontId="5" fillId="3" borderId="1" xfId="1" applyNumberFormat="1" applyFont="1" applyFill="1" applyBorder="1" applyAlignment="1">
      <alignment horizontal="left" vertical="center" wrapText="1"/>
    </xf>
    <xf numFmtId="165" fontId="5" fillId="3" borderId="1" xfId="3" applyFont="1" applyFill="1" applyBorder="1" applyAlignment="1">
      <alignment horizontal="left" vertical="center"/>
    </xf>
    <xf numFmtId="165" fontId="6" fillId="8" borderId="1" xfId="3" applyFont="1" applyFill="1" applyBorder="1" applyAlignment="1">
      <alignment horizontal="left" vertical="center" wrapText="1"/>
    </xf>
    <xf numFmtId="165" fontId="6" fillId="9" borderId="1" xfId="3" applyFont="1" applyFill="1" applyBorder="1" applyAlignment="1">
      <alignment horizontal="left" vertical="top" wrapText="1"/>
    </xf>
    <xf numFmtId="165" fontId="5" fillId="9" borderId="1" xfId="3" applyFont="1" applyFill="1" applyBorder="1" applyAlignment="1">
      <alignment horizontal="left" vertical="top" wrapText="1"/>
    </xf>
    <xf numFmtId="165" fontId="6" fillId="8" borderId="1" xfId="3" applyFont="1" applyFill="1" applyBorder="1" applyAlignment="1">
      <alignment horizontal="left" vertical="top" wrapText="1"/>
    </xf>
    <xf numFmtId="165" fontId="5" fillId="8" borderId="1" xfId="3" applyFont="1" applyFill="1" applyBorder="1" applyAlignment="1">
      <alignment horizontal="left" vertical="top" wrapText="1"/>
    </xf>
    <xf numFmtId="165" fontId="6" fillId="10" borderId="1" xfId="3" applyFont="1" applyFill="1" applyBorder="1" applyAlignment="1">
      <alignment horizontal="left" vertical="top" wrapText="1"/>
    </xf>
    <xf numFmtId="165" fontId="5" fillId="10" borderId="1" xfId="3" applyFont="1" applyFill="1" applyBorder="1" applyAlignment="1">
      <alignment horizontal="left" vertical="top" wrapText="1"/>
    </xf>
    <xf numFmtId="165" fontId="5" fillId="5" borderId="1" xfId="3" applyFont="1" applyFill="1" applyBorder="1" applyAlignment="1">
      <alignment horizontal="left" vertical="center" wrapText="1"/>
    </xf>
    <xf numFmtId="168" fontId="5" fillId="0" borderId="1" xfId="11" applyNumberFormat="1" applyFont="1" applyFill="1" applyBorder="1" applyAlignment="1">
      <alignment horizontal="left" vertical="center" wrapText="1"/>
    </xf>
    <xf numFmtId="9" fontId="5" fillId="0" borderId="1" xfId="2" applyFont="1" applyFill="1" applyBorder="1" applyAlignment="1">
      <alignment horizontal="center" vertical="center" wrapText="1"/>
    </xf>
    <xf numFmtId="165" fontId="6" fillId="5" borderId="1" xfId="3" applyFont="1" applyFill="1" applyBorder="1" applyAlignment="1">
      <alignment horizontal="left" vertical="top" wrapText="1"/>
    </xf>
    <xf numFmtId="165" fontId="5" fillId="5" borderId="1" xfId="3" applyFont="1" applyFill="1" applyBorder="1" applyAlignment="1">
      <alignment horizontal="center" vertical="top" wrapText="1"/>
    </xf>
    <xf numFmtId="168" fontId="5" fillId="3" borderId="1" xfId="1" applyNumberFormat="1" applyFont="1" applyFill="1" applyBorder="1" applyAlignment="1">
      <alignment horizontal="left" vertical="center" wrapText="1"/>
    </xf>
    <xf numFmtId="0" fontId="5" fillId="0" borderId="0" xfId="0" applyFont="1" applyAlignment="1">
      <alignment horizontal="left" vertical="center" wrapText="1"/>
    </xf>
    <xf numFmtId="168" fontId="5" fillId="0" borderId="1" xfId="1" applyNumberFormat="1" applyFont="1" applyFill="1" applyBorder="1" applyAlignment="1">
      <alignment horizontal="left" vertical="center" wrapText="1"/>
    </xf>
    <xf numFmtId="168" fontId="5" fillId="0" borderId="1" xfId="1" applyNumberFormat="1" applyFont="1" applyFill="1" applyBorder="1" applyAlignment="1">
      <alignment horizontal="center" vertical="center" wrapText="1"/>
    </xf>
    <xf numFmtId="1" fontId="5" fillId="15" borderId="1" xfId="1" applyNumberFormat="1" applyFont="1" applyFill="1" applyBorder="1" applyAlignment="1">
      <alignment horizontal="left" vertical="center" wrapText="1"/>
    </xf>
    <xf numFmtId="168" fontId="5" fillId="3" borderId="1" xfId="11" applyNumberFormat="1" applyFont="1" applyFill="1" applyBorder="1" applyAlignment="1">
      <alignment horizontal="left" vertical="center" wrapText="1"/>
    </xf>
    <xf numFmtId="9" fontId="5" fillId="3" borderId="1" xfId="2" applyFont="1" applyFill="1" applyBorder="1" applyAlignment="1">
      <alignment horizontal="center" vertical="center" wrapText="1"/>
    </xf>
    <xf numFmtId="168" fontId="5" fillId="0" borderId="1" xfId="4" applyNumberFormat="1" applyFont="1" applyFill="1" applyBorder="1" applyAlignment="1">
      <alignment horizontal="left" vertical="center" wrapText="1"/>
    </xf>
    <xf numFmtId="0" fontId="6" fillId="5" borderId="16" xfId="0" applyFont="1" applyFill="1" applyBorder="1" applyAlignment="1">
      <alignment horizontal="left" vertical="center"/>
    </xf>
    <xf numFmtId="0" fontId="6" fillId="5" borderId="1" xfId="0" applyFont="1" applyFill="1" applyBorder="1" applyAlignment="1">
      <alignment horizontal="left" vertical="center" wrapText="1"/>
    </xf>
    <xf numFmtId="0" fontId="5" fillId="0" borderId="1" xfId="0" applyFont="1" applyBorder="1" applyAlignment="1">
      <alignment horizontal="center" vertical="center"/>
    </xf>
    <xf numFmtId="0" fontId="5" fillId="19" borderId="16" xfId="0" applyFont="1" applyFill="1" applyBorder="1" applyAlignment="1">
      <alignment horizontal="left" vertical="center" wrapText="1"/>
    </xf>
    <xf numFmtId="0" fontId="5" fillId="19" borderId="1" xfId="0" applyFont="1" applyFill="1" applyBorder="1" applyAlignment="1">
      <alignment horizontal="left" vertical="center" wrapText="1"/>
    </xf>
    <xf numFmtId="0" fontId="5" fillId="19" borderId="1" xfId="0" applyFont="1" applyFill="1" applyBorder="1" applyAlignment="1">
      <alignment horizontal="center" vertical="center" wrapText="1"/>
    </xf>
    <xf numFmtId="167" fontId="5" fillId="0" borderId="1" xfId="10" applyNumberFormat="1" applyFont="1" applyFill="1" applyBorder="1" applyAlignment="1">
      <alignment horizontal="left" vertical="center" wrapText="1"/>
    </xf>
    <xf numFmtId="3" fontId="5" fillId="0" borderId="1" xfId="10" applyNumberFormat="1" applyFont="1" applyFill="1" applyBorder="1" applyAlignment="1">
      <alignment horizontal="center" vertical="center" wrapText="1"/>
    </xf>
    <xf numFmtId="0" fontId="6" fillId="10"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165" fontId="5" fillId="10" borderId="1" xfId="3" applyFont="1" applyFill="1" applyBorder="1" applyAlignment="1">
      <alignment horizontal="center" vertical="top" wrapText="1"/>
    </xf>
    <xf numFmtId="3" fontId="5" fillId="0" borderId="1" xfId="0" applyNumberFormat="1" applyFont="1" applyBorder="1" applyAlignment="1">
      <alignment horizontal="left" vertical="center" wrapText="1"/>
    </xf>
    <xf numFmtId="3" fontId="5" fillId="0" borderId="1" xfId="0" applyNumberFormat="1" applyFont="1" applyBorder="1" applyAlignment="1">
      <alignment horizontal="left" vertical="center"/>
    </xf>
    <xf numFmtId="1" fontId="5" fillId="0" borderId="1" xfId="3" applyNumberFormat="1" applyFont="1" applyFill="1" applyBorder="1" applyAlignment="1" applyProtection="1">
      <alignment horizontal="left" vertical="center" wrapText="1"/>
    </xf>
    <xf numFmtId="0" fontId="5" fillId="17" borderId="16" xfId="0" applyFont="1" applyFill="1" applyBorder="1" applyAlignment="1">
      <alignment horizontal="left" vertical="center" wrapText="1"/>
    </xf>
    <xf numFmtId="0" fontId="5" fillId="18" borderId="16" xfId="0" applyFont="1" applyFill="1" applyBorder="1" applyAlignment="1">
      <alignment horizontal="left" vertical="center" wrapText="1"/>
    </xf>
    <xf numFmtId="168" fontId="5" fillId="0" borderId="1" xfId="9" applyNumberFormat="1" applyFont="1" applyFill="1" applyBorder="1" applyAlignment="1">
      <alignment horizontal="left" vertical="center" wrapText="1"/>
    </xf>
    <xf numFmtId="3" fontId="5" fillId="0" borderId="1" xfId="0" applyNumberFormat="1" applyFont="1" applyBorder="1" applyAlignment="1">
      <alignment horizontal="center" vertical="center" wrapText="1"/>
    </xf>
    <xf numFmtId="165" fontId="5" fillId="0" borderId="1" xfId="5" applyFont="1" applyFill="1" applyBorder="1" applyAlignment="1">
      <alignment horizontal="left" vertical="center" wrapText="1"/>
    </xf>
    <xf numFmtId="168" fontId="6" fillId="10" borderId="1" xfId="1" applyNumberFormat="1" applyFont="1" applyFill="1" applyBorder="1" applyAlignment="1">
      <alignment horizontal="left" vertical="top" wrapText="1"/>
    </xf>
    <xf numFmtId="168" fontId="5" fillId="10" borderId="1" xfId="1" applyNumberFormat="1" applyFont="1" applyFill="1" applyBorder="1" applyAlignment="1">
      <alignment horizontal="center" vertical="top" wrapText="1"/>
    </xf>
    <xf numFmtId="168" fontId="6" fillId="5" borderId="1" xfId="1" applyNumberFormat="1" applyFont="1" applyFill="1" applyBorder="1" applyAlignment="1">
      <alignment horizontal="left" vertical="top" wrapText="1"/>
    </xf>
    <xf numFmtId="168" fontId="5" fillId="5" borderId="1" xfId="1" applyNumberFormat="1" applyFont="1" applyFill="1" applyBorder="1" applyAlignment="1">
      <alignment horizontal="center" vertical="top" wrapText="1"/>
    </xf>
    <xf numFmtId="9" fontId="5" fillId="5" borderId="1" xfId="2" applyFont="1" applyFill="1" applyBorder="1" applyAlignment="1">
      <alignment horizontal="center" vertical="center" wrapText="1"/>
    </xf>
    <xf numFmtId="1" fontId="5" fillId="0" borderId="1" xfId="1" applyNumberFormat="1" applyFont="1" applyBorder="1" applyAlignment="1">
      <alignment horizontal="left" vertical="center" wrapText="1"/>
    </xf>
    <xf numFmtId="168" fontId="5" fillId="0" borderId="1" xfId="1" applyNumberFormat="1" applyFont="1" applyBorder="1" applyAlignment="1">
      <alignment horizontal="left" vertical="center" wrapText="1"/>
    </xf>
    <xf numFmtId="169" fontId="5" fillId="0" borderId="1" xfId="0" applyNumberFormat="1" applyFont="1" applyBorder="1" applyAlignment="1">
      <alignment horizontal="left" vertical="center" wrapText="1"/>
    </xf>
    <xf numFmtId="0" fontId="5" fillId="20" borderId="16" xfId="0" applyFont="1" applyFill="1" applyBorder="1" applyAlignment="1">
      <alignment horizontal="left" vertical="center" wrapText="1"/>
    </xf>
    <xf numFmtId="0" fontId="5" fillId="8" borderId="1" xfId="0" applyFont="1" applyFill="1" applyBorder="1" applyAlignment="1">
      <alignment horizontal="left" vertical="center" wrapText="1"/>
    </xf>
    <xf numFmtId="0" fontId="5" fillId="21" borderId="16" xfId="0" applyFont="1" applyFill="1" applyBorder="1" applyAlignment="1">
      <alignment horizontal="left" vertical="center" wrapText="1"/>
    </xf>
    <xf numFmtId="0" fontId="6" fillId="10" borderId="1" xfId="0" applyFont="1" applyFill="1" applyBorder="1" applyAlignment="1">
      <alignment horizontal="center" vertical="center"/>
    </xf>
    <xf numFmtId="0" fontId="5" fillId="15" borderId="1" xfId="0" applyFont="1" applyFill="1" applyBorder="1" applyAlignment="1">
      <alignment horizontal="left" vertical="center" wrapText="1"/>
    </xf>
    <xf numFmtId="0" fontId="5" fillId="22" borderId="16" xfId="0" applyFont="1" applyFill="1" applyBorder="1" applyAlignment="1">
      <alignment horizontal="left" vertical="center" wrapText="1"/>
    </xf>
    <xf numFmtId="0" fontId="5" fillId="16" borderId="16" xfId="0" applyFont="1" applyFill="1" applyBorder="1" applyAlignment="1">
      <alignment vertical="center" wrapText="1"/>
    </xf>
    <xf numFmtId="0" fontId="5" fillId="15" borderId="16" xfId="0" applyFont="1" applyFill="1" applyBorder="1" applyAlignment="1">
      <alignment horizontal="left" vertical="center" wrapText="1"/>
    </xf>
    <xf numFmtId="0" fontId="5" fillId="24" borderId="16" xfId="0" applyFont="1" applyFill="1" applyBorder="1" applyAlignment="1">
      <alignment horizontal="left" vertical="center" wrapText="1"/>
    </xf>
    <xf numFmtId="0" fontId="5" fillId="25" borderId="1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26" borderId="16" xfId="0" applyFont="1" applyFill="1" applyBorder="1" applyAlignment="1">
      <alignment horizontal="left" vertical="center" wrapText="1"/>
    </xf>
    <xf numFmtId="165" fontId="6" fillId="10" borderId="1" xfId="0" applyNumberFormat="1" applyFont="1" applyFill="1" applyBorder="1" applyAlignment="1">
      <alignment horizontal="left" vertical="center"/>
    </xf>
    <xf numFmtId="0" fontId="5" fillId="10" borderId="1" xfId="0" applyFont="1" applyFill="1" applyBorder="1" applyAlignment="1">
      <alignment horizontal="center" vertical="center"/>
    </xf>
    <xf numFmtId="1" fontId="5" fillId="3" borderId="1" xfId="1" applyNumberFormat="1" applyFont="1" applyFill="1" applyBorder="1" applyAlignment="1">
      <alignment horizontal="left" vertical="center" wrapText="1"/>
    </xf>
    <xf numFmtId="165" fontId="5" fillId="0" borderId="1" xfId="3" applyFont="1" applyFill="1" applyBorder="1" applyAlignment="1">
      <alignment horizontal="left" vertical="center" wrapText="1"/>
    </xf>
    <xf numFmtId="165" fontId="5" fillId="0" borderId="1" xfId="3" applyFont="1" applyBorder="1" applyAlignment="1">
      <alignment horizontal="left" vertical="center" wrapText="1"/>
    </xf>
    <xf numFmtId="165" fontId="5" fillId="4" borderId="1" xfId="3" applyFont="1" applyFill="1" applyBorder="1" applyAlignment="1">
      <alignment horizontal="left" vertical="center" wrapText="1"/>
    </xf>
    <xf numFmtId="0" fontId="6" fillId="27" borderId="16" xfId="0" applyFont="1" applyFill="1" applyBorder="1" applyAlignment="1">
      <alignment horizontal="left" vertical="justify"/>
    </xf>
    <xf numFmtId="0" fontId="5" fillId="13" borderId="17" xfId="0" applyFont="1" applyFill="1" applyBorder="1" applyAlignment="1">
      <alignment vertical="center" wrapText="1"/>
    </xf>
    <xf numFmtId="0" fontId="5" fillId="13" borderId="18" xfId="0" applyFont="1" applyFill="1" applyBorder="1" applyAlignment="1">
      <alignment horizontal="left" vertical="center" wrapText="1"/>
    </xf>
    <xf numFmtId="0" fontId="5" fillId="3" borderId="9" xfId="0" applyFont="1" applyFill="1" applyBorder="1" applyAlignment="1">
      <alignment horizontal="left" vertical="center" wrapText="1"/>
    </xf>
    <xf numFmtId="167" fontId="5" fillId="0" borderId="1" xfId="1" applyNumberFormat="1" applyFont="1" applyFill="1" applyBorder="1" applyAlignment="1">
      <alignment horizontal="left" vertical="center" wrapText="1"/>
    </xf>
    <xf numFmtId="0" fontId="5" fillId="0" borderId="16" xfId="0" applyFont="1" applyBorder="1" applyAlignment="1">
      <alignment vertical="center" wrapText="1"/>
    </xf>
    <xf numFmtId="0" fontId="6" fillId="0" borderId="1" xfId="0" applyFont="1" applyBorder="1" applyAlignment="1">
      <alignment horizontal="left" vertical="center" wrapText="1"/>
    </xf>
    <xf numFmtId="0" fontId="5" fillId="14" borderId="16" xfId="0" applyFont="1" applyFill="1" applyBorder="1" applyAlignment="1">
      <alignment vertical="center" wrapText="1"/>
    </xf>
    <xf numFmtId="3" fontId="5" fillId="0" borderId="1" xfId="10" applyNumberFormat="1" applyFont="1" applyFill="1" applyBorder="1" applyAlignment="1">
      <alignment horizontal="left" vertical="center" wrapText="1"/>
    </xf>
    <xf numFmtId="165" fontId="6" fillId="10" borderId="1" xfId="3" applyFont="1" applyFill="1" applyBorder="1" applyAlignment="1">
      <alignment horizontal="left" vertical="center" wrapText="1"/>
    </xf>
    <xf numFmtId="165" fontId="5" fillId="10" borderId="1" xfId="3" applyFont="1" applyFill="1" applyBorder="1" applyAlignment="1">
      <alignment horizontal="center" vertical="center" wrapText="1"/>
    </xf>
    <xf numFmtId="165" fontId="6" fillId="5" borderId="1" xfId="3" applyFont="1" applyFill="1" applyBorder="1" applyAlignment="1">
      <alignment horizontal="left" vertical="center" wrapText="1"/>
    </xf>
    <xf numFmtId="168" fontId="5" fillId="0" borderId="9" xfId="1" applyNumberFormat="1" applyFont="1" applyBorder="1" applyAlignment="1">
      <alignment horizontal="left" vertical="center" wrapText="1"/>
    </xf>
    <xf numFmtId="165" fontId="5" fillId="5" borderId="1" xfId="3" applyFont="1" applyFill="1" applyBorder="1" applyAlignment="1">
      <alignment horizontal="center" vertical="center" wrapText="1"/>
    </xf>
    <xf numFmtId="165" fontId="5" fillId="8" borderId="1" xfId="3" applyFont="1" applyFill="1" applyBorder="1" applyAlignment="1">
      <alignment horizontal="center" vertical="center" wrapText="1"/>
    </xf>
    <xf numFmtId="3" fontId="5" fillId="0" borderId="1" xfId="1" applyNumberFormat="1" applyFont="1" applyFill="1" applyBorder="1" applyAlignment="1">
      <alignment horizontal="left" vertical="center" wrapText="1"/>
    </xf>
    <xf numFmtId="0" fontId="6" fillId="27" borderId="1" xfId="0" applyFont="1" applyFill="1" applyBorder="1" applyAlignment="1">
      <alignment horizontal="left" vertical="justify" wrapText="1"/>
    </xf>
    <xf numFmtId="0" fontId="5" fillId="27" borderId="1" xfId="0" applyFont="1" applyFill="1" applyBorder="1" applyAlignment="1">
      <alignment horizontal="center" vertical="center" wrapText="1"/>
    </xf>
    <xf numFmtId="0" fontId="5" fillId="0" borderId="1" xfId="14" applyFont="1" applyBorder="1" applyAlignment="1">
      <alignment horizontal="center" vertical="center" wrapText="1"/>
    </xf>
    <xf numFmtId="0" fontId="5" fillId="0" borderId="1" xfId="14" applyFont="1" applyBorder="1" applyAlignment="1">
      <alignment horizontal="left" vertical="center" wrapText="1"/>
    </xf>
    <xf numFmtId="9" fontId="6" fillId="27" borderId="1" xfId="2" applyFont="1" applyFill="1" applyBorder="1" applyAlignment="1">
      <alignment horizontal="left" vertical="center" wrapText="1"/>
    </xf>
    <xf numFmtId="9" fontId="5" fillId="5" borderId="1" xfId="2" applyFont="1" applyFill="1" applyBorder="1" applyAlignment="1">
      <alignment horizontal="left" vertical="center" wrapText="1"/>
    </xf>
    <xf numFmtId="9" fontId="5" fillId="27" borderId="1" xfId="2" applyFont="1" applyFill="1" applyBorder="1" applyAlignment="1">
      <alignment horizontal="center" vertical="center" wrapText="1"/>
    </xf>
    <xf numFmtId="168" fontId="5" fillId="0" borderId="1" xfId="10" applyNumberFormat="1" applyFont="1" applyFill="1" applyBorder="1" applyAlignment="1">
      <alignment horizontal="center" vertical="center" wrapText="1"/>
    </xf>
    <xf numFmtId="0" fontId="6" fillId="5" borderId="1" xfId="0" applyFont="1" applyFill="1" applyBorder="1" applyAlignment="1">
      <alignment horizontal="center" vertical="center"/>
    </xf>
    <xf numFmtId="0" fontId="5" fillId="31" borderId="16" xfId="0" applyFont="1" applyFill="1" applyBorder="1" applyAlignment="1">
      <alignment horizontal="left" vertical="center" wrapText="1"/>
    </xf>
    <xf numFmtId="165" fontId="6" fillId="27" borderId="1" xfId="3" applyFont="1" applyFill="1" applyBorder="1" applyAlignment="1">
      <alignment horizontal="left" vertical="top" wrapText="1"/>
    </xf>
    <xf numFmtId="165" fontId="5" fillId="27" borderId="1" xfId="3" applyFont="1" applyFill="1" applyBorder="1" applyAlignment="1">
      <alignment horizontal="center" vertical="top" wrapText="1"/>
    </xf>
    <xf numFmtId="0" fontId="5" fillId="5" borderId="1" xfId="0" applyFont="1" applyFill="1" applyBorder="1" applyAlignment="1">
      <alignment horizontal="center" vertical="center"/>
    </xf>
    <xf numFmtId="3" fontId="5" fillId="0" borderId="1" xfId="3" applyNumberFormat="1" applyFont="1" applyFill="1" applyBorder="1" applyAlignment="1">
      <alignment horizontal="center" vertical="center" wrapText="1"/>
    </xf>
    <xf numFmtId="1" fontId="5" fillId="0" borderId="1" xfId="1" applyNumberFormat="1" applyFont="1" applyFill="1" applyBorder="1" applyAlignment="1">
      <alignment horizontal="left" vertical="center" wrapText="1"/>
    </xf>
    <xf numFmtId="168" fontId="6" fillId="10" borderId="1" xfId="0" applyNumberFormat="1" applyFont="1" applyFill="1" applyBorder="1" applyAlignment="1">
      <alignment horizontal="left" vertical="center"/>
    </xf>
    <xf numFmtId="168" fontId="6" fillId="5" borderId="1" xfId="0" applyNumberFormat="1" applyFont="1" applyFill="1" applyBorder="1" applyAlignment="1">
      <alignment horizontal="left" vertical="center"/>
    </xf>
    <xf numFmtId="168" fontId="5" fillId="0" borderId="1" xfId="1" applyNumberFormat="1" applyFont="1" applyBorder="1" applyAlignment="1" applyProtection="1">
      <alignment horizontal="left" vertical="center" wrapText="1"/>
    </xf>
    <xf numFmtId="168" fontId="5" fillId="4" borderId="1" xfId="1" applyNumberFormat="1" applyFont="1" applyFill="1" applyBorder="1" applyAlignment="1" applyProtection="1">
      <alignment horizontal="left" vertical="center" wrapText="1"/>
    </xf>
    <xf numFmtId="0" fontId="5" fillId="31" borderId="16" xfId="0" applyFont="1" applyFill="1" applyBorder="1" applyAlignment="1">
      <alignment vertical="center" wrapText="1"/>
    </xf>
    <xf numFmtId="171" fontId="5" fillId="0" borderId="1" xfId="0" applyNumberFormat="1" applyFont="1" applyBorder="1" applyAlignment="1">
      <alignment horizontal="center" vertical="center" wrapText="1"/>
    </xf>
    <xf numFmtId="0" fontId="6" fillId="32" borderId="1" xfId="0" applyFont="1" applyFill="1" applyBorder="1" applyAlignment="1">
      <alignment horizontal="left" vertical="center"/>
    </xf>
    <xf numFmtId="0" fontId="6" fillId="32" borderId="16" xfId="0" applyFont="1" applyFill="1" applyBorder="1" applyAlignment="1">
      <alignment horizontal="left" vertical="center"/>
    </xf>
    <xf numFmtId="0" fontId="6" fillId="32" borderId="1" xfId="0" applyFont="1" applyFill="1" applyBorder="1" applyAlignment="1">
      <alignment horizontal="center" vertical="center"/>
    </xf>
    <xf numFmtId="0" fontId="6" fillId="27"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14" borderId="16" xfId="0" applyFont="1" applyFill="1" applyBorder="1" applyAlignment="1">
      <alignment horizontal="left" wrapText="1"/>
    </xf>
    <xf numFmtId="0" fontId="5" fillId="14" borderId="16" xfId="0" applyFont="1" applyFill="1" applyBorder="1" applyAlignment="1">
      <alignment horizontal="left" vertical="center"/>
    </xf>
    <xf numFmtId="0" fontId="5" fillId="0" borderId="1" xfId="0" applyFont="1" applyBorder="1" applyAlignment="1">
      <alignment horizontal="left" wrapText="1"/>
    </xf>
    <xf numFmtId="0" fontId="5" fillId="33" borderId="16" xfId="0" applyFont="1" applyFill="1" applyBorder="1" applyAlignment="1">
      <alignment horizontal="left" vertical="center" wrapText="1"/>
    </xf>
    <xf numFmtId="0" fontId="5" fillId="34" borderId="16" xfId="0" applyFont="1" applyFill="1" applyBorder="1" applyAlignment="1">
      <alignment horizontal="left" vertical="center" wrapText="1"/>
    </xf>
    <xf numFmtId="168" fontId="6" fillId="32" borderId="1" xfId="0" applyNumberFormat="1" applyFont="1" applyFill="1" applyBorder="1" applyAlignment="1">
      <alignment horizontal="left" vertical="center"/>
    </xf>
    <xf numFmtId="0" fontId="5" fillId="32" borderId="1" xfId="0" applyFont="1" applyFill="1" applyBorder="1" applyAlignment="1">
      <alignment horizontal="center" vertical="center"/>
    </xf>
    <xf numFmtId="0" fontId="5" fillId="3" borderId="1" xfId="1" applyNumberFormat="1" applyFont="1" applyFill="1" applyBorder="1" applyAlignment="1">
      <alignment horizontal="left" vertical="center" wrapText="1"/>
    </xf>
    <xf numFmtId="165" fontId="5" fillId="8" borderId="1" xfId="3" applyFont="1" applyFill="1" applyBorder="1" applyAlignment="1">
      <alignment horizontal="center" vertical="top" wrapText="1"/>
    </xf>
    <xf numFmtId="167" fontId="5" fillId="0" borderId="1" xfId="1" applyNumberFormat="1" applyFont="1" applyFill="1" applyBorder="1" applyAlignment="1">
      <alignment horizontal="center" vertical="center" wrapText="1"/>
    </xf>
    <xf numFmtId="172" fontId="5" fillId="0" borderId="1" xfId="1" applyNumberFormat="1" applyFont="1" applyFill="1" applyBorder="1" applyAlignment="1">
      <alignment horizontal="left" vertical="center" wrapText="1"/>
    </xf>
    <xf numFmtId="0" fontId="6" fillId="27" borderId="16" xfId="0" applyFont="1" applyFill="1" applyBorder="1" applyAlignment="1">
      <alignment horizontal="left" vertical="center"/>
    </xf>
    <xf numFmtId="0" fontId="5" fillId="13" borderId="16" xfId="0" applyFont="1" applyFill="1" applyBorder="1" applyAlignment="1">
      <alignment vertical="center" wrapText="1"/>
    </xf>
    <xf numFmtId="165" fontId="6" fillId="5" borderId="1" xfId="0" applyNumberFormat="1" applyFont="1" applyFill="1" applyBorder="1" applyAlignment="1">
      <alignment horizontal="left" vertical="center"/>
    </xf>
    <xf numFmtId="3" fontId="5" fillId="0" borderId="1" xfId="2" applyNumberFormat="1" applyFont="1" applyFill="1" applyBorder="1" applyAlignment="1">
      <alignment horizontal="center" vertical="center" wrapText="1"/>
    </xf>
    <xf numFmtId="168" fontId="5" fillId="0" borderId="1" xfId="1" applyNumberFormat="1" applyFont="1" applyFill="1" applyBorder="1" applyAlignment="1">
      <alignment horizontal="left" vertical="center"/>
    </xf>
    <xf numFmtId="168" fontId="5" fillId="0" borderId="1" xfId="1" applyNumberFormat="1" applyFont="1" applyFill="1" applyBorder="1" applyAlignment="1">
      <alignment horizontal="left"/>
    </xf>
    <xf numFmtId="168" fontId="5" fillId="3" borderId="1" xfId="1" applyNumberFormat="1" applyFont="1" applyFill="1" applyBorder="1" applyAlignment="1">
      <alignment horizontal="left" vertical="center"/>
    </xf>
    <xf numFmtId="0" fontId="5" fillId="4" borderId="16" xfId="0" applyFont="1" applyFill="1" applyBorder="1" applyAlignment="1">
      <alignment horizontal="left" vertical="center"/>
    </xf>
    <xf numFmtId="167" fontId="5" fillId="0" borderId="16" xfId="1" applyNumberFormat="1" applyFont="1" applyFill="1" applyBorder="1" applyAlignment="1">
      <alignment horizontal="left" vertical="center" wrapText="1"/>
    </xf>
    <xf numFmtId="167" fontId="6" fillId="0" borderId="1" xfId="1" applyNumberFormat="1" applyFont="1" applyFill="1" applyBorder="1" applyAlignment="1">
      <alignment horizontal="center" vertical="center" wrapText="1"/>
    </xf>
    <xf numFmtId="165" fontId="5" fillId="3" borderId="1" xfId="3" applyFont="1" applyFill="1" applyBorder="1" applyAlignment="1">
      <alignment horizontal="left" vertical="center" wrapText="1"/>
    </xf>
    <xf numFmtId="1" fontId="5" fillId="3" borderId="1" xfId="3" applyNumberFormat="1" applyFont="1" applyFill="1" applyBorder="1" applyAlignment="1">
      <alignment horizontal="left" vertical="center" wrapText="1"/>
    </xf>
    <xf numFmtId="165" fontId="5" fillId="0" borderId="1" xfId="1" applyNumberFormat="1" applyFont="1" applyFill="1" applyBorder="1" applyAlignment="1">
      <alignment horizontal="left" vertical="center" wrapText="1"/>
    </xf>
    <xf numFmtId="168" fontId="5" fillId="4" borderId="1" xfId="1" applyNumberFormat="1" applyFont="1" applyFill="1" applyBorder="1" applyAlignment="1">
      <alignment horizontal="left" vertical="center" wrapText="1"/>
    </xf>
    <xf numFmtId="167" fontId="5" fillId="0" borderId="1" xfId="1" applyNumberFormat="1" applyFont="1" applyFill="1" applyBorder="1" applyAlignment="1" applyProtection="1">
      <alignment horizontal="left" vertical="center" wrapText="1"/>
    </xf>
    <xf numFmtId="9" fontId="6" fillId="27" borderId="16" xfId="2" applyFont="1" applyFill="1" applyBorder="1" applyAlignment="1">
      <alignment horizontal="left" vertical="justify"/>
    </xf>
    <xf numFmtId="9" fontId="6" fillId="27" borderId="1" xfId="2" applyFont="1" applyFill="1" applyBorder="1" applyAlignment="1">
      <alignment horizontal="left" vertical="justify" wrapText="1"/>
    </xf>
    <xf numFmtId="0" fontId="5" fillId="0" borderId="1" xfId="1" applyNumberFormat="1" applyFont="1" applyFill="1" applyBorder="1" applyAlignment="1">
      <alignment horizontal="left" vertical="center" wrapText="1"/>
    </xf>
    <xf numFmtId="9" fontId="5" fillId="0" borderId="1" xfId="2" applyFont="1" applyFill="1" applyBorder="1" applyAlignment="1">
      <alignment horizontal="left" vertical="center" wrapText="1"/>
    </xf>
    <xf numFmtId="9" fontId="5" fillId="0" borderId="16" xfId="2" applyFont="1" applyFill="1" applyBorder="1" applyAlignment="1">
      <alignment horizontal="left" vertical="center" wrapText="1"/>
    </xf>
    <xf numFmtId="9" fontId="5" fillId="14" borderId="16" xfId="2" applyFont="1" applyFill="1" applyBorder="1" applyAlignment="1">
      <alignment horizontal="left" vertical="center" wrapText="1"/>
    </xf>
    <xf numFmtId="0" fontId="5" fillId="36" borderId="16" xfId="0" applyFont="1" applyFill="1" applyBorder="1" applyAlignment="1">
      <alignment horizontal="left" vertical="center" wrapText="1"/>
    </xf>
    <xf numFmtId="168" fontId="5" fillId="14" borderId="16" xfId="10" applyNumberFormat="1" applyFont="1" applyFill="1" applyBorder="1" applyAlignment="1">
      <alignment vertical="center" wrapText="1"/>
    </xf>
    <xf numFmtId="168" fontId="5" fillId="0" borderId="1" xfId="10" applyNumberFormat="1" applyFont="1" applyFill="1" applyBorder="1" applyAlignment="1">
      <alignment horizontal="left" vertical="center" wrapText="1"/>
    </xf>
    <xf numFmtId="0" fontId="5" fillId="0" borderId="1" xfId="13" applyFont="1" applyBorder="1" applyAlignment="1">
      <alignment horizontal="center" vertical="center" wrapText="1"/>
    </xf>
    <xf numFmtId="165" fontId="5" fillId="0" borderId="1" xfId="3" applyFont="1" applyFill="1" applyBorder="1" applyAlignment="1">
      <alignment horizontal="left" vertical="top" wrapText="1"/>
    </xf>
    <xf numFmtId="165" fontId="5" fillId="0" borderId="1" xfId="3" applyFont="1" applyFill="1" applyBorder="1" applyAlignment="1">
      <alignment horizontal="left" vertical="top"/>
    </xf>
    <xf numFmtId="0" fontId="23" fillId="0" borderId="0" xfId="0" applyFont="1" applyAlignment="1">
      <alignment horizontal="center"/>
    </xf>
    <xf numFmtId="0" fontId="33" fillId="0" borderId="0" xfId="0" applyFont="1"/>
    <xf numFmtId="0" fontId="33" fillId="37" borderId="0" xfId="0" applyFont="1" applyFill="1"/>
    <xf numFmtId="0" fontId="33" fillId="3" borderId="0" xfId="0" applyFont="1" applyFill="1"/>
    <xf numFmtId="0" fontId="33" fillId="3" borderId="19" xfId="0" applyFont="1" applyFill="1" applyBorder="1"/>
    <xf numFmtId="0" fontId="23" fillId="0" borderId="0" xfId="0" applyFont="1" applyAlignment="1">
      <alignment horizontal="center" vertical="center"/>
    </xf>
    <xf numFmtId="0" fontId="23" fillId="0" borderId="0" xfId="0" applyFont="1"/>
    <xf numFmtId="0" fontId="23" fillId="0" borderId="0" xfId="0" applyFont="1" applyAlignment="1">
      <alignment horizontal="left" vertical="center"/>
    </xf>
    <xf numFmtId="0" fontId="34" fillId="0" borderId="0" xfId="0" applyFont="1" applyAlignment="1">
      <alignment horizontal="left"/>
    </xf>
    <xf numFmtId="0" fontId="23" fillId="0" borderId="0" xfId="0" applyFont="1" applyAlignment="1">
      <alignment horizontal="left"/>
    </xf>
    <xf numFmtId="0" fontId="23" fillId="6" borderId="0" xfId="0" applyFont="1" applyFill="1" applyAlignment="1">
      <alignment horizontal="center" vertical="center"/>
    </xf>
    <xf numFmtId="0" fontId="35" fillId="38" borderId="1" xfId="0" applyFont="1" applyFill="1" applyBorder="1" applyAlignment="1">
      <alignment horizontal="left" vertical="center"/>
    </xf>
    <xf numFmtId="0" fontId="34" fillId="39" borderId="1" xfId="0" applyFont="1" applyFill="1" applyBorder="1" applyAlignment="1">
      <alignment horizontal="center" vertical="center" wrapText="1"/>
    </xf>
    <xf numFmtId="0" fontId="36" fillId="40" borderId="1" xfId="0" applyFont="1" applyFill="1" applyBorder="1" applyAlignment="1">
      <alignment horizontal="center" vertical="center" wrapText="1"/>
    </xf>
    <xf numFmtId="0" fontId="37" fillId="40" borderId="1" xfId="0" applyFont="1" applyFill="1" applyBorder="1" applyAlignment="1">
      <alignment horizontal="left" vertical="center" wrapText="1"/>
    </xf>
    <xf numFmtId="0" fontId="37" fillId="40" borderId="1" xfId="0" applyFont="1" applyFill="1" applyBorder="1" applyAlignment="1">
      <alignment horizontal="center" vertical="center" wrapText="1"/>
    </xf>
    <xf numFmtId="0" fontId="36" fillId="40" borderId="1" xfId="0" applyFont="1" applyFill="1" applyBorder="1" applyAlignment="1">
      <alignment horizontal="left" vertical="center"/>
    </xf>
    <xf numFmtId="0" fontId="38" fillId="37" borderId="1" xfId="0" applyFont="1" applyFill="1" applyBorder="1" applyAlignment="1">
      <alignment horizontal="center" vertical="center" wrapText="1"/>
    </xf>
    <xf numFmtId="0" fontId="36" fillId="37" borderId="1" xfId="0" applyFont="1" applyFill="1" applyBorder="1" applyAlignment="1">
      <alignment horizontal="left" vertical="center"/>
    </xf>
    <xf numFmtId="174" fontId="36" fillId="37" borderId="1" xfId="2" applyNumberFormat="1" applyFont="1" applyFill="1" applyBorder="1" applyAlignment="1">
      <alignment horizontal="center" vertical="center"/>
    </xf>
    <xf numFmtId="174" fontId="34" fillId="37" borderId="1" xfId="2" applyNumberFormat="1" applyFont="1" applyFill="1" applyBorder="1" applyAlignment="1">
      <alignment horizontal="center" vertical="center"/>
    </xf>
    <xf numFmtId="0" fontId="23" fillId="0" borderId="1" xfId="0" applyFont="1" applyBorder="1" applyAlignment="1">
      <alignment horizontal="left" vertical="center" wrapText="1"/>
    </xf>
    <xf numFmtId="9" fontId="23" fillId="0" borderId="1" xfId="2" applyFont="1" applyFill="1" applyBorder="1" applyAlignment="1">
      <alignment horizontal="center" vertical="center" wrapText="1"/>
    </xf>
    <xf numFmtId="174" fontId="23" fillId="0" borderId="1" xfId="0" applyNumberFormat="1" applyFont="1" applyBorder="1" applyAlignment="1">
      <alignment horizontal="center" vertical="center" wrapText="1"/>
    </xf>
    <xf numFmtId="0" fontId="38" fillId="41"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36" fillId="0" borderId="1" xfId="0" applyFont="1" applyBorder="1" applyAlignment="1">
      <alignment vertical="center" wrapText="1"/>
    </xf>
    <xf numFmtId="9" fontId="37" fillId="26" borderId="1" xfId="0" applyNumberFormat="1" applyFont="1" applyFill="1" applyBorder="1" applyAlignment="1">
      <alignment horizontal="left" vertical="center" wrapText="1"/>
    </xf>
    <xf numFmtId="0" fontId="37" fillId="0" borderId="1" xfId="0" applyFont="1" applyBorder="1" applyAlignment="1">
      <alignment horizontal="center" vertical="center" wrapText="1"/>
    </xf>
    <xf numFmtId="2" fontId="37" fillId="0" borderId="1" xfId="0" applyNumberFormat="1"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lignment horizontal="left" vertical="center" wrapText="1"/>
    </xf>
    <xf numFmtId="9" fontId="37" fillId="0" borderId="1" xfId="0" applyNumberFormat="1" applyFont="1" applyBorder="1" applyAlignment="1">
      <alignment horizontal="left" vertical="center" wrapText="1"/>
    </xf>
    <xf numFmtId="9" fontId="37" fillId="29" borderId="1" xfId="0" applyNumberFormat="1" applyFont="1" applyFill="1" applyBorder="1" applyAlignment="1">
      <alignment horizontal="center" vertical="center" wrapText="1"/>
    </xf>
    <xf numFmtId="1" fontId="37" fillId="0" borderId="1" xfId="0" applyNumberFormat="1" applyFont="1" applyBorder="1" applyAlignment="1">
      <alignment horizontal="center" vertical="center" wrapText="1"/>
    </xf>
    <xf numFmtId="9" fontId="37" fillId="3" borderId="1" xfId="0" applyNumberFormat="1" applyFont="1" applyFill="1" applyBorder="1" applyAlignment="1">
      <alignment horizontal="left" vertical="center" wrapText="1"/>
    </xf>
    <xf numFmtId="9" fontId="37" fillId="0" borderId="1" xfId="2" applyFont="1" applyFill="1" applyBorder="1" applyAlignment="1">
      <alignment horizontal="center" vertical="center" wrapText="1"/>
    </xf>
    <xf numFmtId="0" fontId="23" fillId="3" borderId="1" xfId="0" applyFont="1" applyFill="1" applyBorder="1" applyAlignment="1">
      <alignment horizontal="center" vertical="center" wrapText="1"/>
    </xf>
    <xf numFmtId="0" fontId="33" fillId="0" borderId="1" xfId="0" applyFont="1" applyBorder="1"/>
    <xf numFmtId="9" fontId="37" fillId="3" borderId="1" xfId="0" applyNumberFormat="1" applyFont="1" applyFill="1" applyBorder="1" applyAlignment="1">
      <alignment horizontal="center" vertical="center" wrapText="1"/>
    </xf>
    <xf numFmtId="9" fontId="37" fillId="3" borderId="1" xfId="2" applyFont="1" applyFill="1" applyBorder="1" applyAlignment="1">
      <alignment horizontal="center" vertical="center" wrapText="1"/>
    </xf>
    <xf numFmtId="9" fontId="23" fillId="3" borderId="1" xfId="2" applyFont="1" applyFill="1" applyBorder="1" applyAlignment="1">
      <alignment horizontal="center" vertical="center" wrapText="1"/>
    </xf>
    <xf numFmtId="9" fontId="37" fillId="0" borderId="1" xfId="0" applyNumberFormat="1" applyFont="1" applyBorder="1" applyAlignment="1">
      <alignment horizontal="center" vertical="center" wrapText="1"/>
    </xf>
    <xf numFmtId="1" fontId="37" fillId="3" borderId="1" xfId="0" applyNumberFormat="1" applyFont="1" applyFill="1" applyBorder="1" applyAlignment="1">
      <alignment horizontal="center" vertical="center" wrapText="1"/>
    </xf>
    <xf numFmtId="1" fontId="23" fillId="3" borderId="1" xfId="0" applyNumberFormat="1"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39" fillId="0" borderId="1" xfId="0" applyFont="1" applyBorder="1" applyAlignment="1">
      <alignment horizontal="left" vertical="center" wrapText="1"/>
    </xf>
    <xf numFmtId="9" fontId="23" fillId="0" borderId="1" xfId="2" applyFont="1" applyBorder="1" applyAlignment="1">
      <alignment horizontal="center" vertical="center" wrapText="1"/>
    </xf>
    <xf numFmtId="10" fontId="23" fillId="0" borderId="1" xfId="2" applyNumberFormat="1" applyFont="1" applyFill="1" applyBorder="1" applyAlignment="1">
      <alignment horizontal="center" vertical="center" wrapText="1"/>
    </xf>
    <xf numFmtId="1" fontId="23" fillId="0" borderId="1" xfId="2" applyNumberFormat="1" applyFont="1" applyFill="1" applyBorder="1" applyAlignment="1">
      <alignment horizontal="center" vertical="center" wrapText="1"/>
    </xf>
    <xf numFmtId="9" fontId="23" fillId="0" borderId="1" xfId="0" applyNumberFormat="1" applyFont="1" applyBorder="1" applyAlignment="1">
      <alignment horizontal="center" vertical="center" wrapText="1"/>
    </xf>
    <xf numFmtId="0" fontId="23" fillId="42" borderId="1" xfId="0" applyFont="1" applyFill="1" applyBorder="1" applyAlignment="1">
      <alignment horizontal="left" vertical="center" wrapText="1"/>
    </xf>
    <xf numFmtId="0" fontId="40" fillId="0" borderId="1" xfId="0" applyFont="1" applyBorder="1" applyAlignment="1">
      <alignment horizontal="center" vertical="center" wrapText="1"/>
    </xf>
    <xf numFmtId="9" fontId="40" fillId="0" borderId="1" xfId="0" applyNumberFormat="1" applyFont="1" applyBorder="1" applyAlignment="1">
      <alignment horizontal="center" vertical="center" wrapText="1"/>
    </xf>
    <xf numFmtId="9" fontId="23" fillId="0" borderId="1" xfId="2" applyFont="1" applyFill="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lignment horizontal="center"/>
    </xf>
    <xf numFmtId="0" fontId="33" fillId="0" borderId="1" xfId="0" applyFont="1" applyBorder="1" applyAlignment="1">
      <alignment horizontal="center" vertical="center" wrapText="1"/>
    </xf>
    <xf numFmtId="0" fontId="38" fillId="8" borderId="1" xfId="0" applyFont="1" applyFill="1" applyBorder="1" applyAlignment="1">
      <alignment horizontal="center" vertical="center" wrapText="1"/>
    </xf>
    <xf numFmtId="0" fontId="37" fillId="26" borderId="1" xfId="0" applyFont="1" applyFill="1" applyBorder="1" applyAlignment="1">
      <alignment horizontal="left" vertical="center" wrapText="1"/>
    </xf>
    <xf numFmtId="0" fontId="36" fillId="0" borderId="1" xfId="0" applyFont="1" applyBorder="1" applyAlignment="1">
      <alignment horizontal="center" vertical="center"/>
    </xf>
    <xf numFmtId="174" fontId="37" fillId="0" borderId="1" xfId="0" applyNumberFormat="1" applyFont="1" applyBorder="1" applyAlignment="1">
      <alignment horizontal="center" vertical="center" wrapText="1"/>
    </xf>
    <xf numFmtId="10" fontId="33" fillId="0" borderId="1"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36" fillId="32" borderId="1" xfId="0" applyFont="1" applyFill="1" applyBorder="1" applyAlignment="1">
      <alignment horizontal="center" vertical="center" wrapText="1"/>
    </xf>
    <xf numFmtId="0" fontId="36" fillId="32" borderId="1" xfId="0" applyFont="1" applyFill="1" applyBorder="1" applyAlignment="1">
      <alignment horizontal="left" vertical="center"/>
    </xf>
    <xf numFmtId="0" fontId="36" fillId="40" borderId="1" xfId="0" applyFont="1" applyFill="1" applyBorder="1" applyAlignment="1">
      <alignment horizontal="center" vertical="center"/>
    </xf>
    <xf numFmtId="174" fontId="36" fillId="43" borderId="1" xfId="2" applyNumberFormat="1" applyFont="1" applyFill="1" applyBorder="1" applyAlignment="1">
      <alignment horizontal="center" vertical="center"/>
    </xf>
    <xf numFmtId="174" fontId="41" fillId="43" borderId="1" xfId="2" applyNumberFormat="1" applyFont="1" applyFill="1" applyBorder="1" applyAlignment="1">
      <alignment horizontal="center" vertical="center"/>
    </xf>
    <xf numFmtId="0" fontId="37" fillId="37" borderId="1" xfId="0" applyFont="1" applyFill="1" applyBorder="1" applyAlignment="1">
      <alignment horizontal="center" vertical="center" wrapText="1"/>
    </xf>
    <xf numFmtId="9" fontId="36" fillId="37" borderId="1" xfId="2" applyFont="1" applyFill="1" applyBorder="1" applyAlignment="1">
      <alignment horizontal="center" vertical="center"/>
    </xf>
    <xf numFmtId="174" fontId="34" fillId="43" borderId="1" xfId="2" applyNumberFormat="1" applyFont="1" applyFill="1" applyBorder="1" applyAlignment="1">
      <alignment horizontal="center" vertical="center"/>
    </xf>
    <xf numFmtId="174" fontId="42" fillId="43" borderId="1" xfId="2" applyNumberFormat="1" applyFont="1" applyFill="1" applyBorder="1" applyAlignment="1">
      <alignment horizontal="center" vertical="center"/>
    </xf>
    <xf numFmtId="10" fontId="34" fillId="0" borderId="1" xfId="0" applyNumberFormat="1" applyFont="1" applyBorder="1" applyAlignment="1">
      <alignment horizontal="center" vertical="center" wrapText="1"/>
    </xf>
    <xf numFmtId="10" fontId="25" fillId="0" borderId="1" xfId="0" applyNumberFormat="1" applyFont="1" applyBorder="1" applyAlignment="1">
      <alignment horizontal="center" vertical="center" wrapText="1"/>
    </xf>
    <xf numFmtId="10" fontId="23" fillId="0" borderId="1" xfId="0" applyNumberFormat="1" applyFont="1" applyBorder="1" applyAlignment="1">
      <alignment horizontal="center" vertical="center" wrapText="1"/>
    </xf>
    <xf numFmtId="0" fontId="37" fillId="3"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1" fontId="40" fillId="0" borderId="1" xfId="0" applyNumberFormat="1" applyFont="1" applyBorder="1" applyAlignment="1">
      <alignment horizontal="center" vertical="center" wrapText="1"/>
    </xf>
    <xf numFmtId="2" fontId="37" fillId="3" borderId="1" xfId="0" applyNumberFormat="1" applyFont="1" applyFill="1" applyBorder="1" applyAlignment="1">
      <alignment horizontal="center" vertical="center" wrapText="1"/>
    </xf>
    <xf numFmtId="2" fontId="23" fillId="0" borderId="1" xfId="0" applyNumberFormat="1" applyFont="1" applyBorder="1" applyAlignment="1">
      <alignment horizontal="center" vertical="center" wrapText="1"/>
    </xf>
    <xf numFmtId="174" fontId="23" fillId="3" borderId="1" xfId="0" applyNumberFormat="1" applyFont="1" applyFill="1" applyBorder="1" applyAlignment="1">
      <alignment horizontal="center" vertical="center" wrapText="1"/>
    </xf>
    <xf numFmtId="1" fontId="25" fillId="0" borderId="1" xfId="0" applyNumberFormat="1" applyFont="1" applyBorder="1" applyAlignment="1">
      <alignment horizontal="center" vertical="center" wrapText="1"/>
    </xf>
    <xf numFmtId="10" fontId="45" fillId="0" borderId="1" xfId="0" applyNumberFormat="1" applyFont="1" applyBorder="1" applyAlignment="1">
      <alignment horizontal="center" vertical="center" wrapText="1"/>
    </xf>
    <xf numFmtId="1" fontId="23" fillId="8" borderId="1" xfId="2" applyNumberFormat="1" applyFont="1" applyFill="1" applyBorder="1" applyAlignment="1">
      <alignment horizontal="center" vertical="center" wrapText="1"/>
    </xf>
    <xf numFmtId="1" fontId="23" fillId="3" borderId="1" xfId="2" applyNumberFormat="1" applyFont="1" applyFill="1" applyBorder="1" applyAlignment="1">
      <alignment horizontal="center" vertical="center" wrapText="1"/>
    </xf>
    <xf numFmtId="1" fontId="25" fillId="0" borderId="1" xfId="2" applyNumberFormat="1" applyFont="1" applyFill="1" applyBorder="1" applyAlignment="1">
      <alignment horizontal="center" vertical="center" wrapText="1"/>
    </xf>
    <xf numFmtId="0" fontId="33" fillId="0" borderId="1" xfId="0" applyFont="1" applyBorder="1" applyAlignment="1">
      <alignment horizontal="center" vertical="center"/>
    </xf>
    <xf numFmtId="174" fontId="25" fillId="0" borderId="1" xfId="0"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174" fontId="40" fillId="0" borderId="1" xfId="0" applyNumberFormat="1" applyFont="1" applyBorder="1" applyAlignment="1">
      <alignment horizontal="center" vertical="center" wrapText="1"/>
    </xf>
    <xf numFmtId="174" fontId="46" fillId="0" borderId="1" xfId="0" applyNumberFormat="1" applyFont="1" applyBorder="1" applyAlignment="1">
      <alignment horizontal="center" vertical="center" wrapText="1"/>
    </xf>
    <xf numFmtId="174" fontId="23" fillId="0" borderId="1" xfId="2" applyNumberFormat="1" applyFont="1" applyFill="1" applyBorder="1" applyAlignment="1">
      <alignment horizontal="center" vertical="center" wrapText="1"/>
    </xf>
    <xf numFmtId="9" fontId="25" fillId="0" borderId="1" xfId="2" applyFont="1" applyFill="1" applyBorder="1" applyAlignment="1">
      <alignment horizontal="center" vertical="center" wrapText="1"/>
    </xf>
    <xf numFmtId="174" fontId="23" fillId="3" borderId="1" xfId="2" applyNumberFormat="1" applyFont="1" applyFill="1" applyBorder="1" applyAlignment="1">
      <alignment horizontal="center" vertical="center" wrapText="1"/>
    </xf>
    <xf numFmtId="174" fontId="37" fillId="0" borderId="1" xfId="2" applyNumberFormat="1" applyFont="1" applyFill="1" applyBorder="1" applyAlignment="1">
      <alignment horizontal="center" vertical="center" wrapText="1"/>
    </xf>
    <xf numFmtId="174" fontId="23" fillId="0" borderId="1" xfId="2" applyNumberFormat="1" applyFont="1" applyBorder="1" applyAlignment="1">
      <alignment horizontal="center" vertical="center" wrapText="1"/>
    </xf>
    <xf numFmtId="9" fontId="33" fillId="0" borderId="1" xfId="0" applyNumberFormat="1" applyFont="1" applyBorder="1" applyAlignment="1">
      <alignment horizontal="center" vertical="center" wrapText="1"/>
    </xf>
    <xf numFmtId="9" fontId="33" fillId="0" borderId="1" xfId="0" applyNumberFormat="1" applyFont="1" applyBorder="1" applyAlignment="1">
      <alignment horizontal="center" vertical="center"/>
    </xf>
    <xf numFmtId="9" fontId="33" fillId="0" borderId="0" xfId="0" applyNumberFormat="1" applyFont="1" applyAlignment="1">
      <alignment horizontal="center" vertical="center"/>
    </xf>
    <xf numFmtId="9" fontId="33" fillId="0" borderId="9" xfId="0" applyNumberFormat="1" applyFont="1" applyBorder="1" applyAlignment="1">
      <alignment horizontal="center" vertical="center" wrapText="1"/>
    </xf>
    <xf numFmtId="168" fontId="25" fillId="0" borderId="1" xfId="1" applyNumberFormat="1" applyFont="1" applyFill="1" applyBorder="1" applyAlignment="1">
      <alignment horizontal="center" vertical="center" wrapText="1"/>
    </xf>
    <xf numFmtId="168" fontId="37" fillId="3" borderId="1" xfId="1" applyNumberFormat="1" applyFont="1" applyFill="1" applyBorder="1" applyAlignment="1">
      <alignment horizontal="center" vertical="center" wrapText="1"/>
    </xf>
    <xf numFmtId="168" fontId="37" fillId="0" borderId="1" xfId="1" applyNumberFormat="1" applyFont="1" applyFill="1" applyBorder="1" applyAlignment="1">
      <alignment horizontal="center" vertical="center" wrapText="1"/>
    </xf>
    <xf numFmtId="168" fontId="23" fillId="0" borderId="1" xfId="1" applyNumberFormat="1" applyFont="1" applyFill="1" applyBorder="1" applyAlignment="1">
      <alignment horizontal="center" vertical="center" wrapText="1"/>
    </xf>
    <xf numFmtId="0" fontId="36" fillId="32" borderId="1" xfId="0" applyFont="1" applyFill="1" applyBorder="1" applyAlignment="1">
      <alignment horizontal="center" vertical="center"/>
    </xf>
    <xf numFmtId="0" fontId="37" fillId="37" borderId="1" xfId="0" applyFont="1" applyFill="1" applyBorder="1" applyAlignment="1">
      <alignment horizontal="left" vertical="center" wrapText="1"/>
    </xf>
    <xf numFmtId="0" fontId="36" fillId="37" borderId="1" xfId="0" applyFont="1" applyFill="1" applyBorder="1" applyAlignment="1">
      <alignment horizontal="center" vertical="center" wrapText="1"/>
    </xf>
    <xf numFmtId="10" fontId="37" fillId="37" borderId="1" xfId="2" applyNumberFormat="1" applyFont="1" applyFill="1" applyBorder="1" applyAlignment="1">
      <alignment horizontal="center" vertical="center" wrapText="1"/>
    </xf>
    <xf numFmtId="9" fontId="36" fillId="37" borderId="1" xfId="2" applyFont="1" applyFill="1" applyBorder="1" applyAlignment="1">
      <alignment horizontal="center" vertical="center" wrapText="1"/>
    </xf>
    <xf numFmtId="0" fontId="34" fillId="0" borderId="1" xfId="0" applyFont="1" applyBorder="1" applyAlignment="1">
      <alignment horizontal="center" vertical="center" wrapText="1"/>
    </xf>
    <xf numFmtId="10" fontId="37" fillId="3" borderId="1" xfId="0" applyNumberFormat="1" applyFont="1" applyFill="1" applyBorder="1" applyAlignment="1">
      <alignment horizontal="center" vertical="center" wrapText="1"/>
    </xf>
    <xf numFmtId="9" fontId="37" fillId="13" borderId="1" xfId="0" applyNumberFormat="1" applyFont="1" applyFill="1" applyBorder="1" applyAlignment="1">
      <alignment horizontal="left" vertical="center" wrapText="1"/>
    </xf>
    <xf numFmtId="10" fontId="37" fillId="0" borderId="1" xfId="0" applyNumberFormat="1" applyFont="1" applyBorder="1" applyAlignment="1">
      <alignment horizontal="center" vertical="center" wrapText="1"/>
    </xf>
    <xf numFmtId="9" fontId="23" fillId="0" borderId="1" xfId="0" applyNumberFormat="1" applyFont="1" applyBorder="1" applyAlignment="1">
      <alignment horizontal="left" vertical="center" wrapText="1"/>
    </xf>
    <xf numFmtId="9" fontId="23" fillId="3" borderId="1" xfId="0" applyNumberFormat="1" applyFont="1" applyFill="1" applyBorder="1" applyAlignment="1">
      <alignment horizontal="left" vertical="center" wrapText="1"/>
    </xf>
    <xf numFmtId="0" fontId="38" fillId="0" borderId="1" xfId="0" applyFont="1" applyBorder="1" applyAlignment="1">
      <alignment horizontal="left" vertical="center" wrapText="1"/>
    </xf>
    <xf numFmtId="0" fontId="33" fillId="0" borderId="0" xfId="0" applyFont="1" applyAlignment="1">
      <alignment horizontal="left" vertical="center" wrapText="1"/>
    </xf>
    <xf numFmtId="10" fontId="33" fillId="0" borderId="0" xfId="0" applyNumberFormat="1" applyFont="1" applyAlignment="1">
      <alignment horizontal="center"/>
    </xf>
    <xf numFmtId="10" fontId="33" fillId="0" borderId="0" xfId="0" applyNumberFormat="1" applyFont="1" applyAlignment="1">
      <alignment horizontal="center" vertical="center"/>
    </xf>
    <xf numFmtId="9" fontId="23" fillId="13" borderId="1" xfId="0" applyNumberFormat="1" applyFont="1" applyFill="1" applyBorder="1" applyAlignment="1">
      <alignment horizontal="left" vertical="center" wrapText="1"/>
    </xf>
    <xf numFmtId="9" fontId="19" fillId="0" borderId="1" xfId="0" applyNumberFormat="1" applyFont="1" applyBorder="1" applyAlignment="1">
      <alignment horizontal="left" vertical="center" wrapText="1"/>
    </xf>
    <xf numFmtId="0" fontId="47" fillId="0" borderId="20" xfId="0" applyFont="1" applyBorder="1" applyAlignment="1">
      <alignment horizontal="center" vertical="center" wrapText="1"/>
    </xf>
    <xf numFmtId="0" fontId="47" fillId="0" borderId="21" xfId="0" applyFont="1" applyBorder="1" applyAlignment="1">
      <alignment horizontal="center" vertical="center" wrapText="1"/>
    </xf>
    <xf numFmtId="0" fontId="48" fillId="41" borderId="1" xfId="0" applyFont="1" applyFill="1" applyBorder="1" applyAlignment="1">
      <alignment horizontal="center" vertical="center" wrapText="1"/>
    </xf>
    <xf numFmtId="0" fontId="48" fillId="0" borderId="1" xfId="0" applyFont="1" applyBorder="1" applyAlignment="1">
      <alignment horizontal="left" vertical="center" wrapText="1"/>
    </xf>
    <xf numFmtId="0" fontId="36" fillId="45" borderId="1" xfId="0" applyFont="1" applyFill="1" applyBorder="1" applyAlignment="1">
      <alignment horizontal="center" vertical="center" wrapText="1"/>
    </xf>
    <xf numFmtId="0" fontId="37" fillId="45" borderId="1" xfId="0" applyFont="1" applyFill="1" applyBorder="1" applyAlignment="1">
      <alignment horizontal="left" vertical="center" wrapText="1"/>
    </xf>
    <xf numFmtId="0" fontId="37" fillId="45" borderId="1" xfId="0" applyFont="1" applyFill="1" applyBorder="1" applyAlignment="1">
      <alignment horizontal="center" vertical="center" wrapText="1"/>
    </xf>
    <xf numFmtId="0" fontId="33" fillId="37" borderId="1" xfId="0" applyFont="1" applyFill="1" applyBorder="1" applyAlignment="1">
      <alignment horizontal="left" vertical="center" wrapText="1"/>
    </xf>
    <xf numFmtId="0" fontId="33" fillId="37" borderId="1" xfId="0" applyFont="1" applyFill="1" applyBorder="1" applyAlignment="1">
      <alignment horizontal="center" vertical="center" wrapText="1"/>
    </xf>
    <xf numFmtId="0" fontId="38" fillId="37" borderId="1" xfId="0" applyFont="1" applyFill="1" applyBorder="1" applyAlignment="1">
      <alignment vertical="center"/>
    </xf>
    <xf numFmtId="10" fontId="33" fillId="37" borderId="1" xfId="0" applyNumberFormat="1" applyFont="1" applyFill="1" applyBorder="1" applyAlignment="1">
      <alignment horizontal="center" vertical="center" wrapText="1"/>
    </xf>
    <xf numFmtId="9" fontId="23" fillId="37" borderId="1" xfId="2" applyFont="1" applyFill="1" applyBorder="1" applyAlignment="1">
      <alignment horizontal="center" vertical="center" wrapText="1"/>
    </xf>
    <xf numFmtId="0" fontId="33" fillId="3" borderId="1" xfId="0" applyFont="1" applyFill="1" applyBorder="1" applyAlignment="1">
      <alignment horizontal="center" vertical="center" wrapText="1"/>
    </xf>
    <xf numFmtId="9" fontId="33" fillId="0" borderId="1" xfId="2" applyFont="1" applyFill="1" applyBorder="1" applyAlignment="1">
      <alignment horizontal="center" vertical="center" wrapText="1"/>
    </xf>
    <xf numFmtId="10" fontId="33" fillId="0" borderId="1" xfId="2" applyNumberFormat="1" applyFont="1" applyFill="1" applyBorder="1" applyAlignment="1">
      <alignment horizontal="center" vertical="center" wrapText="1"/>
    </xf>
    <xf numFmtId="0" fontId="23" fillId="13" borderId="1" xfId="0" applyFont="1" applyFill="1" applyBorder="1" applyAlignment="1">
      <alignment horizontal="left" vertical="center" wrapText="1"/>
    </xf>
    <xf numFmtId="10" fontId="33" fillId="0" borderId="1" xfId="2" applyNumberFormat="1" applyFont="1" applyBorder="1" applyAlignment="1">
      <alignment horizontal="center" vertical="center" wrapText="1"/>
    </xf>
    <xf numFmtId="10" fontId="23" fillId="0" borderId="1" xfId="2" applyNumberFormat="1" applyFont="1" applyBorder="1" applyAlignment="1">
      <alignment horizontal="center" vertical="center" wrapText="1"/>
    </xf>
    <xf numFmtId="16" fontId="33" fillId="0" borderId="1" xfId="2" applyNumberFormat="1" applyFont="1" applyFill="1" applyBorder="1" applyAlignment="1">
      <alignment horizontal="center" vertical="center" wrapText="1"/>
    </xf>
    <xf numFmtId="9" fontId="40" fillId="0" borderId="1" xfId="0" applyNumberFormat="1" applyFont="1" applyBorder="1" applyAlignment="1">
      <alignment horizontal="left" vertical="center" wrapText="1"/>
    </xf>
    <xf numFmtId="10" fontId="37" fillId="29" borderId="1" xfId="0" applyNumberFormat="1" applyFont="1" applyFill="1" applyBorder="1" applyAlignment="1">
      <alignment horizontal="center" vertical="center" wrapText="1"/>
    </xf>
    <xf numFmtId="0" fontId="34" fillId="0" borderId="1" xfId="0" applyFont="1" applyBorder="1" applyAlignment="1">
      <alignment horizontal="left" vertical="center" wrapText="1"/>
    </xf>
    <xf numFmtId="16" fontId="23" fillId="3" borderId="1" xfId="0" applyNumberFormat="1" applyFont="1" applyFill="1" applyBorder="1" applyAlignment="1">
      <alignment horizontal="center" vertical="center" wrapText="1"/>
    </xf>
    <xf numFmtId="16" fontId="23" fillId="0" borderId="1" xfId="0" applyNumberFormat="1" applyFont="1" applyBorder="1" applyAlignment="1">
      <alignment horizontal="center" vertical="center" wrapText="1"/>
    </xf>
    <xf numFmtId="0" fontId="49" fillId="0" borderId="1" xfId="0" applyFont="1" applyBorder="1" applyAlignment="1">
      <alignment horizontal="left" vertical="center" wrapText="1"/>
    </xf>
    <xf numFmtId="10" fontId="37" fillId="0" borderId="1" xfId="1" applyNumberFormat="1" applyFont="1" applyFill="1" applyBorder="1" applyAlignment="1">
      <alignment horizontal="center" vertical="center" wrapText="1"/>
    </xf>
    <xf numFmtId="0" fontId="39" fillId="0" borderId="1" xfId="0" applyFont="1" applyBorder="1" applyAlignment="1">
      <alignment vertical="center" wrapText="1"/>
    </xf>
    <xf numFmtId="0" fontId="38" fillId="3" borderId="1" xfId="0" applyFont="1" applyFill="1" applyBorder="1" applyAlignment="1">
      <alignment horizontal="left" vertical="center" wrapText="1"/>
    </xf>
    <xf numFmtId="0" fontId="39" fillId="3" borderId="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33" fillId="3" borderId="1" xfId="0" applyFont="1" applyFill="1" applyBorder="1" applyAlignment="1">
      <alignment horizontal="left" vertical="center" wrapText="1"/>
    </xf>
    <xf numFmtId="9" fontId="33" fillId="3" borderId="1" xfId="0" applyNumberFormat="1" applyFont="1" applyFill="1" applyBorder="1" applyAlignment="1">
      <alignment horizontal="center" vertical="center" wrapText="1"/>
    </xf>
    <xf numFmtId="0" fontId="33" fillId="13" borderId="1" xfId="0" applyFont="1" applyFill="1" applyBorder="1" applyAlignment="1">
      <alignment horizontal="left" vertical="center" wrapText="1"/>
    </xf>
    <xf numFmtId="9" fontId="36" fillId="0" borderId="1" xfId="2" applyFont="1" applyFill="1" applyBorder="1" applyAlignment="1">
      <alignment horizontal="center" vertical="center" wrapText="1"/>
    </xf>
    <xf numFmtId="10" fontId="23" fillId="0" borderId="1" xfId="3" applyNumberFormat="1" applyFont="1" applyFill="1" applyBorder="1" applyAlignment="1">
      <alignment horizontal="center" vertical="center" wrapText="1"/>
    </xf>
    <xf numFmtId="165" fontId="25" fillId="0" borderId="1" xfId="3" applyFont="1" applyFill="1" applyBorder="1" applyAlignment="1">
      <alignment horizontal="center" vertical="center" wrapText="1"/>
    </xf>
    <xf numFmtId="165" fontId="23" fillId="0" borderId="1" xfId="3" applyFont="1" applyFill="1" applyBorder="1" applyAlignment="1">
      <alignment horizontal="center" vertical="center" wrapText="1"/>
    </xf>
    <xf numFmtId="175" fontId="23" fillId="0" borderId="1" xfId="1" applyNumberFormat="1" applyFont="1" applyFill="1" applyBorder="1" applyAlignment="1">
      <alignment horizontal="center" vertical="center" wrapText="1"/>
    </xf>
    <xf numFmtId="175" fontId="37" fillId="0" borderId="1" xfId="1" applyNumberFormat="1" applyFont="1" applyFill="1" applyBorder="1" applyAlignment="1">
      <alignment horizontal="center" vertical="center" wrapText="1"/>
    </xf>
    <xf numFmtId="0" fontId="23" fillId="0" borderId="1" xfId="0" applyFont="1" applyBorder="1" applyAlignment="1">
      <alignment horizontal="center" vertical="center"/>
    </xf>
    <xf numFmtId="10" fontId="25" fillId="3" borderId="1" xfId="0" applyNumberFormat="1" applyFont="1" applyFill="1" applyBorder="1" applyAlignment="1">
      <alignment horizontal="center" vertical="center" wrapText="1"/>
    </xf>
    <xf numFmtId="10" fontId="25" fillId="0" borderId="1" xfId="2" applyNumberFormat="1" applyFont="1" applyFill="1" applyBorder="1" applyAlignment="1">
      <alignment horizontal="center" vertical="center" wrapText="1"/>
    </xf>
    <xf numFmtId="10" fontId="23" fillId="3" borderId="1" xfId="0" applyNumberFormat="1" applyFont="1" applyFill="1" applyBorder="1" applyAlignment="1">
      <alignment horizontal="center" vertical="center" wrapText="1"/>
    </xf>
    <xf numFmtId="0" fontId="45" fillId="0" borderId="1" xfId="0" applyFont="1" applyBorder="1" applyAlignment="1">
      <alignment horizontal="center" vertical="center" wrapText="1"/>
    </xf>
    <xf numFmtId="9" fontId="23" fillId="3" borderId="1" xfId="0" applyNumberFormat="1" applyFont="1" applyFill="1" applyBorder="1" applyAlignment="1">
      <alignment horizontal="center" vertical="center" wrapText="1"/>
    </xf>
    <xf numFmtId="10" fontId="50" fillId="0" borderId="1" xfId="0" applyNumberFormat="1" applyFont="1" applyBorder="1" applyAlignment="1">
      <alignment horizontal="right" vertical="center"/>
    </xf>
    <xf numFmtId="10" fontId="51" fillId="0" borderId="1" xfId="0" applyNumberFormat="1" applyFont="1" applyBorder="1" applyAlignment="1">
      <alignment horizontal="right" vertical="center"/>
    </xf>
    <xf numFmtId="174" fontId="43" fillId="0" borderId="1" xfId="0" applyNumberFormat="1" applyFont="1" applyBorder="1" applyAlignment="1">
      <alignment horizontal="center" vertical="center" wrapText="1"/>
    </xf>
    <xf numFmtId="10" fontId="52" fillId="0" borderId="21" xfId="0" applyNumberFormat="1" applyFont="1" applyBorder="1" applyAlignment="1">
      <alignment horizontal="justify" vertical="center" wrapText="1"/>
    </xf>
    <xf numFmtId="1" fontId="45"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wrapText="1"/>
    </xf>
    <xf numFmtId="3" fontId="34" fillId="0" borderId="1" xfId="0" applyNumberFormat="1" applyFont="1" applyBorder="1" applyAlignment="1">
      <alignment horizontal="center" vertical="center" wrapText="1"/>
    </xf>
    <xf numFmtId="3" fontId="23" fillId="3" borderId="1" xfId="0" applyNumberFormat="1" applyFont="1" applyFill="1" applyBorder="1" applyAlignment="1">
      <alignment horizontal="center" vertical="center" wrapText="1"/>
    </xf>
    <xf numFmtId="9" fontId="47" fillId="0" borderId="20" xfId="0" applyNumberFormat="1" applyFont="1" applyBorder="1" applyAlignment="1">
      <alignment horizontal="center" vertical="center" wrapText="1"/>
    </xf>
    <xf numFmtId="9" fontId="47" fillId="0" borderId="21" xfId="0" applyNumberFormat="1" applyFont="1" applyBorder="1" applyAlignment="1">
      <alignment horizontal="center" vertical="center" wrapText="1"/>
    </xf>
    <xf numFmtId="0" fontId="36" fillId="45" borderId="1" xfId="0" applyFont="1" applyFill="1" applyBorder="1" applyAlignment="1">
      <alignment horizontal="left" vertical="center"/>
    </xf>
    <xf numFmtId="0" fontId="36" fillId="5" borderId="1" xfId="0" applyFont="1" applyFill="1" applyBorder="1" applyAlignment="1">
      <alignment horizontal="left" vertical="center"/>
    </xf>
    <xf numFmtId="0" fontId="36" fillId="45" borderId="1" xfId="0" applyFont="1" applyFill="1" applyBorder="1" applyAlignment="1">
      <alignment horizontal="center" vertical="center"/>
    </xf>
    <xf numFmtId="0" fontId="38" fillId="37" borderId="1" xfId="0" applyFont="1" applyFill="1" applyBorder="1" applyAlignment="1">
      <alignment horizontal="center" vertical="center"/>
    </xf>
    <xf numFmtId="0" fontId="53" fillId="37" borderId="25" xfId="0" applyFont="1" applyFill="1" applyBorder="1" applyAlignment="1">
      <alignment horizontal="justify" vertical="center" wrapText="1"/>
    </xf>
    <xf numFmtId="0" fontId="53" fillId="37" borderId="21" xfId="0" applyFont="1" applyFill="1" applyBorder="1" applyAlignment="1">
      <alignment horizontal="justify" vertical="center" wrapText="1"/>
    </xf>
    <xf numFmtId="10" fontId="23" fillId="37" borderId="1" xfId="2" applyNumberFormat="1" applyFont="1" applyFill="1" applyBorder="1" applyAlignment="1">
      <alignment horizontal="center" vertical="center" wrapText="1"/>
    </xf>
    <xf numFmtId="10" fontId="23" fillId="37" borderId="1" xfId="0" applyNumberFormat="1" applyFont="1" applyFill="1" applyBorder="1" applyAlignment="1">
      <alignment horizontal="center" vertical="center" wrapText="1"/>
    </xf>
    <xf numFmtId="10" fontId="45" fillId="37" borderId="1" xfId="0" applyNumberFormat="1" applyFont="1" applyFill="1" applyBorder="1" applyAlignment="1">
      <alignment horizontal="center" vertical="center" wrapText="1"/>
    </xf>
    <xf numFmtId="10" fontId="23" fillId="3" borderId="1" xfId="2" applyNumberFormat="1" applyFont="1" applyFill="1" applyBorder="1" applyAlignment="1">
      <alignment horizontal="center" vertical="center" wrapText="1"/>
    </xf>
    <xf numFmtId="174" fontId="25" fillId="0" borderId="1" xfId="2" applyNumberFormat="1" applyFont="1" applyFill="1" applyBorder="1" applyAlignment="1">
      <alignment horizontal="center" vertical="center" wrapText="1"/>
    </xf>
    <xf numFmtId="174" fontId="33" fillId="0" borderId="1" xfId="2" applyNumberFormat="1" applyFont="1" applyFill="1" applyBorder="1" applyAlignment="1">
      <alignment horizontal="center" vertical="center" wrapText="1"/>
    </xf>
    <xf numFmtId="0" fontId="33" fillId="0" borderId="6" xfId="0" applyFont="1" applyBorder="1" applyAlignment="1">
      <alignment horizontal="left" vertical="center" wrapText="1"/>
    </xf>
    <xf numFmtId="0" fontId="33" fillId="6" borderId="1" xfId="0" applyFont="1" applyFill="1" applyBorder="1" applyAlignment="1">
      <alignment horizontal="center" vertical="center"/>
    </xf>
    <xf numFmtId="2" fontId="23" fillId="0" borderId="1" xfId="3" applyNumberFormat="1" applyFont="1" applyFill="1" applyBorder="1" applyAlignment="1">
      <alignment horizontal="center" vertical="center" wrapText="1"/>
    </xf>
    <xf numFmtId="2" fontId="25" fillId="0" borderId="1" xfId="3" applyNumberFormat="1" applyFont="1" applyBorder="1" applyAlignment="1">
      <alignment horizontal="center" vertical="center" wrapText="1"/>
    </xf>
    <xf numFmtId="164" fontId="23" fillId="0" borderId="1" xfId="1" applyFont="1" applyBorder="1" applyAlignment="1">
      <alignment horizontal="center" vertical="center" wrapText="1"/>
    </xf>
    <xf numFmtId="174" fontId="25" fillId="0" borderId="1" xfId="2" applyNumberFormat="1" applyFont="1" applyBorder="1" applyAlignment="1">
      <alignment horizontal="center" vertical="center" wrapText="1"/>
    </xf>
    <xf numFmtId="9" fontId="23" fillId="0" borderId="1" xfId="2" applyFont="1" applyFill="1" applyBorder="1" applyAlignment="1">
      <alignment horizontal="right" vertical="center" wrapText="1"/>
    </xf>
    <xf numFmtId="1" fontId="54" fillId="0" borderId="1" xfId="3" applyNumberFormat="1" applyFont="1" applyFill="1" applyBorder="1" applyAlignment="1">
      <alignment horizontal="center" vertical="center" wrapText="1"/>
    </xf>
    <xf numFmtId="1" fontId="23" fillId="0" borderId="1" xfId="3" applyNumberFormat="1" applyFont="1" applyFill="1" applyBorder="1" applyAlignment="1">
      <alignment horizontal="center" vertical="center" wrapText="1"/>
    </xf>
    <xf numFmtId="1" fontId="25" fillId="0" borderId="1" xfId="3" applyNumberFormat="1" applyFont="1" applyFill="1" applyBorder="1" applyAlignment="1">
      <alignment horizontal="center" vertical="center" wrapText="1"/>
    </xf>
    <xf numFmtId="1" fontId="25" fillId="3" borderId="1" xfId="3" applyNumberFormat="1" applyFont="1" applyFill="1" applyBorder="1" applyAlignment="1">
      <alignment horizontal="center" vertical="center" wrapText="1"/>
    </xf>
    <xf numFmtId="16" fontId="25" fillId="0" borderId="1" xfId="0" applyNumberFormat="1" applyFont="1" applyBorder="1" applyAlignment="1">
      <alignment horizontal="center" vertical="center" wrapText="1"/>
    </xf>
    <xf numFmtId="174" fontId="55" fillId="0" borderId="1" xfId="2" applyNumberFormat="1" applyFont="1" applyFill="1" applyBorder="1" applyAlignment="1">
      <alignment horizontal="center" vertical="center" wrapText="1"/>
    </xf>
    <xf numFmtId="174" fontId="56" fillId="0" borderId="1" xfId="2" applyNumberFormat="1" applyFont="1" applyFill="1" applyBorder="1" applyAlignment="1">
      <alignment horizontal="center" vertical="center" wrapText="1"/>
    </xf>
    <xf numFmtId="174" fontId="55" fillId="0" borderId="1" xfId="2" applyNumberFormat="1" applyFont="1" applyBorder="1" applyAlignment="1">
      <alignment horizontal="center" vertical="center"/>
    </xf>
    <xf numFmtId="9" fontId="43" fillId="0" borderId="1" xfId="0" applyNumberFormat="1" applyFont="1" applyBorder="1" applyAlignment="1">
      <alignment horizontal="center" vertical="center" wrapText="1"/>
    </xf>
    <xf numFmtId="10" fontId="29" fillId="0" borderId="1" xfId="0" applyNumberFormat="1" applyFont="1" applyBorder="1" applyAlignment="1">
      <alignment horizontal="center" vertical="center" wrapText="1"/>
    </xf>
    <xf numFmtId="10" fontId="57" fillId="0" borderId="1" xfId="0" applyNumberFormat="1" applyFont="1" applyBorder="1" applyAlignment="1">
      <alignment horizontal="center" vertical="center" wrapText="1"/>
    </xf>
    <xf numFmtId="0" fontId="33" fillId="26" borderId="1" xfId="0" applyFont="1" applyFill="1" applyBorder="1" applyAlignment="1">
      <alignment horizontal="center" vertical="center" wrapText="1"/>
    </xf>
    <xf numFmtId="10" fontId="33" fillId="26" borderId="1" xfId="2" applyNumberFormat="1" applyFont="1" applyFill="1" applyBorder="1" applyAlignment="1">
      <alignment horizontal="center" vertical="center" wrapText="1"/>
    </xf>
    <xf numFmtId="1" fontId="37" fillId="0" borderId="1" xfId="2" applyNumberFormat="1" applyFont="1" applyFill="1" applyBorder="1" applyAlignment="1">
      <alignment horizontal="center" vertical="center" wrapText="1"/>
    </xf>
    <xf numFmtId="1" fontId="33" fillId="0" borderId="1" xfId="2" applyNumberFormat="1" applyFont="1" applyFill="1" applyBorder="1" applyAlignment="1">
      <alignment horizontal="center" vertical="center" wrapText="1"/>
    </xf>
    <xf numFmtId="174" fontId="37" fillId="0" borderId="1" xfId="2" applyNumberFormat="1" applyFont="1" applyBorder="1" applyAlignment="1" applyProtection="1">
      <alignment horizontal="center" vertical="center" wrapText="1"/>
    </xf>
    <xf numFmtId="10" fontId="37" fillId="0" borderId="1" xfId="2" applyNumberFormat="1" applyFont="1" applyBorder="1" applyAlignment="1" applyProtection="1">
      <alignment horizontal="center" vertical="center" wrapText="1"/>
    </xf>
    <xf numFmtId="9" fontId="37" fillId="0" borderId="1" xfId="2" applyFont="1" applyBorder="1" applyAlignment="1" applyProtection="1">
      <alignment horizontal="center" vertical="center" wrapText="1"/>
    </xf>
    <xf numFmtId="0" fontId="36" fillId="3" borderId="3" xfId="0" applyFont="1" applyFill="1" applyBorder="1" applyAlignment="1">
      <alignment horizontal="left" vertical="center" wrapText="1"/>
    </xf>
    <xf numFmtId="0" fontId="37" fillId="29" borderId="1" xfId="0" applyFont="1" applyFill="1" applyBorder="1" applyAlignment="1">
      <alignment horizontal="center" vertical="center" wrapText="1"/>
    </xf>
    <xf numFmtId="0" fontId="34" fillId="45" borderId="1" xfId="0" applyFont="1" applyFill="1" applyBorder="1" applyAlignment="1">
      <alignment horizontal="left" vertical="center"/>
    </xf>
    <xf numFmtId="0" fontId="58" fillId="45" borderId="1" xfId="0" applyFont="1" applyFill="1" applyBorder="1" applyAlignment="1">
      <alignment horizontal="left" vertical="center" wrapText="1"/>
    </xf>
    <xf numFmtId="0" fontId="58" fillId="45" borderId="1" xfId="0" applyFont="1" applyFill="1" applyBorder="1" applyAlignment="1">
      <alignment horizontal="center" vertical="center" wrapText="1"/>
    </xf>
    <xf numFmtId="9" fontId="37" fillId="37" borderId="1" xfId="0" applyNumberFormat="1" applyFont="1" applyFill="1" applyBorder="1" applyAlignment="1">
      <alignment horizontal="left" vertical="center" wrapText="1"/>
    </xf>
    <xf numFmtId="9" fontId="23" fillId="37" borderId="1" xfId="0" applyNumberFormat="1" applyFont="1" applyFill="1" applyBorder="1" applyAlignment="1">
      <alignment horizontal="center" vertical="center" wrapText="1"/>
    </xf>
    <xf numFmtId="9" fontId="37" fillId="37" borderId="1" xfId="0" applyNumberFormat="1" applyFont="1" applyFill="1" applyBorder="1" applyAlignment="1">
      <alignment horizontal="center" vertical="center" wrapText="1"/>
    </xf>
    <xf numFmtId="10" fontId="37" fillId="37" borderId="1" xfId="0" applyNumberFormat="1" applyFont="1" applyFill="1" applyBorder="1" applyAlignment="1">
      <alignment horizontal="center" vertical="center" wrapText="1"/>
    </xf>
    <xf numFmtId="0" fontId="38" fillId="37" borderId="3" xfId="0" applyFont="1" applyFill="1" applyBorder="1" applyAlignment="1">
      <alignment horizontal="center" vertical="center" wrapText="1"/>
    </xf>
    <xf numFmtId="0" fontId="23" fillId="0" borderId="1" xfId="0" applyFont="1" applyBorder="1" applyAlignment="1">
      <alignment horizontal="left" vertical="top" wrapText="1"/>
    </xf>
    <xf numFmtId="0" fontId="23" fillId="26" borderId="1" xfId="0" applyFont="1" applyFill="1" applyBorder="1" applyAlignment="1">
      <alignment horizontal="left" vertical="center" wrapText="1"/>
    </xf>
    <xf numFmtId="0" fontId="40" fillId="14" borderId="1" xfId="0" applyFont="1" applyFill="1" applyBorder="1" applyAlignment="1">
      <alignment horizontal="left" vertical="center" wrapText="1"/>
    </xf>
    <xf numFmtId="9" fontId="37" fillId="46" borderId="1" xfId="0" applyNumberFormat="1" applyFont="1" applyFill="1" applyBorder="1" applyAlignment="1">
      <alignment horizontal="center" vertical="center" wrapText="1"/>
    </xf>
    <xf numFmtId="10" fontId="37" fillId="8" borderId="1" xfId="0" applyNumberFormat="1" applyFont="1" applyFill="1" applyBorder="1" applyAlignment="1">
      <alignment horizontal="center" vertical="center" wrapText="1"/>
    </xf>
    <xf numFmtId="1" fontId="37" fillId="3" borderId="1" xfId="2" applyNumberFormat="1" applyFont="1" applyFill="1" applyBorder="1" applyAlignment="1">
      <alignment horizontal="center" vertical="center" wrapText="1"/>
    </xf>
    <xf numFmtId="10" fontId="37" fillId="19" borderId="1" xfId="2" applyNumberFormat="1" applyFont="1" applyFill="1" applyBorder="1" applyAlignment="1" applyProtection="1">
      <alignment horizontal="center" vertical="center" wrapText="1"/>
    </xf>
    <xf numFmtId="9" fontId="59" fillId="0" borderId="1" xfId="2" applyFont="1" applyBorder="1" applyAlignment="1" applyProtection="1">
      <alignment horizontal="center" vertical="center" wrapText="1"/>
    </xf>
    <xf numFmtId="16" fontId="37"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9" fontId="60" fillId="0" borderId="1" xfId="0" applyNumberFormat="1" applyFont="1" applyBorder="1" applyAlignment="1">
      <alignment horizontal="center" vertical="center" wrapText="1"/>
    </xf>
    <xf numFmtId="9" fontId="61" fillId="0" borderId="1" xfId="0" applyNumberFormat="1" applyFont="1" applyBorder="1" applyAlignment="1">
      <alignment horizontal="center" vertical="center" wrapText="1"/>
    </xf>
    <xf numFmtId="10" fontId="43" fillId="0" borderId="1" xfId="0" applyNumberFormat="1" applyFont="1" applyBorder="1" applyAlignment="1">
      <alignment horizontal="center" vertical="center" wrapText="1"/>
    </xf>
    <xf numFmtId="168" fontId="23" fillId="3" borderId="1" xfId="1" applyNumberFormat="1" applyFont="1" applyFill="1" applyBorder="1" applyAlignment="1">
      <alignment horizontal="center" vertical="center" wrapText="1"/>
    </xf>
    <xf numFmtId="1" fontId="43" fillId="0" borderId="1" xfId="0" applyNumberFormat="1" applyFont="1" applyBorder="1" applyAlignment="1">
      <alignment horizontal="center" vertical="center" wrapText="1"/>
    </xf>
    <xf numFmtId="9" fontId="37" fillId="6" borderId="1" xfId="2" applyFont="1" applyFill="1" applyBorder="1" applyAlignment="1">
      <alignment horizontal="center" vertical="center" wrapText="1"/>
    </xf>
    <xf numFmtId="1" fontId="42" fillId="0" borderId="1" xfId="0" applyNumberFormat="1" applyFont="1" applyBorder="1" applyAlignment="1">
      <alignment horizontal="center" vertical="center" wrapText="1"/>
    </xf>
    <xf numFmtId="1" fontId="34" fillId="0" borderId="1" xfId="0" applyNumberFormat="1" applyFont="1" applyBorder="1" applyAlignment="1">
      <alignment horizontal="center" vertical="center" wrapText="1"/>
    </xf>
    <xf numFmtId="10" fontId="37" fillId="46" borderId="1" xfId="0" applyNumberFormat="1" applyFont="1" applyFill="1" applyBorder="1" applyAlignment="1">
      <alignment horizontal="center" vertical="center" wrapText="1"/>
    </xf>
    <xf numFmtId="9" fontId="23" fillId="46" borderId="1" xfId="0" applyNumberFormat="1" applyFont="1" applyFill="1" applyBorder="1" applyAlignment="1">
      <alignment horizontal="center" vertical="center" wrapText="1"/>
    </xf>
    <xf numFmtId="9" fontId="23" fillId="0" borderId="0" xfId="0" applyNumberFormat="1" applyFont="1" applyAlignment="1">
      <alignment horizontal="left" vertical="center" wrapText="1"/>
    </xf>
    <xf numFmtId="9" fontId="23" fillId="3" borderId="0" xfId="0" applyNumberFormat="1" applyFont="1" applyFill="1" applyAlignment="1">
      <alignment horizontal="left" vertical="center" wrapText="1"/>
    </xf>
    <xf numFmtId="174" fontId="23" fillId="0" borderId="1" xfId="0" quotePrefix="1" applyNumberFormat="1" applyFont="1" applyBorder="1" applyAlignment="1">
      <alignment horizontal="center" vertical="center" wrapText="1"/>
    </xf>
    <xf numFmtId="9" fontId="25" fillId="0" borderId="1" xfId="0" quotePrefix="1" applyNumberFormat="1" applyFont="1" applyBorder="1" applyAlignment="1">
      <alignment horizontal="center" vertical="center" wrapText="1"/>
    </xf>
    <xf numFmtId="0" fontId="37" fillId="0" borderId="1" xfId="0" quotePrefix="1" applyFont="1" applyBorder="1" applyAlignment="1">
      <alignment horizontal="left" vertical="center" wrapText="1"/>
    </xf>
    <xf numFmtId="0" fontId="23" fillId="0" borderId="1" xfId="0" quotePrefix="1" applyFont="1" applyBorder="1" applyAlignment="1">
      <alignment horizontal="left" vertical="center" wrapText="1"/>
    </xf>
    <xf numFmtId="0" fontId="37" fillId="3" borderId="1" xfId="0" quotePrefix="1" applyFont="1" applyFill="1" applyBorder="1" applyAlignment="1">
      <alignment horizontal="left" vertical="center" wrapText="1"/>
    </xf>
    <xf numFmtId="0" fontId="33" fillId="3" borderId="1" xfId="0" quotePrefix="1" applyFont="1" applyFill="1" applyBorder="1" applyAlignment="1">
      <alignment horizontal="center" vertical="center" wrapText="1"/>
    </xf>
    <xf numFmtId="0" fontId="37" fillId="0" borderId="1" xfId="0" quotePrefix="1" applyFont="1" applyBorder="1" applyAlignment="1">
      <alignment vertical="center" wrapText="1"/>
    </xf>
    <xf numFmtId="0" fontId="5" fillId="3" borderId="1" xfId="0" quotePrefix="1" applyFont="1" applyFill="1" applyBorder="1" applyAlignment="1">
      <alignment horizontal="left" vertical="center" wrapText="1"/>
    </xf>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14" borderId="16" xfId="0" quotePrefix="1" applyFont="1" applyFill="1" applyBorder="1" applyAlignment="1">
      <alignment horizontal="left" vertical="center" wrapText="1"/>
    </xf>
    <xf numFmtId="0" fontId="5" fillId="4" borderId="1" xfId="0" quotePrefix="1" applyFont="1" applyFill="1" applyBorder="1" applyAlignment="1">
      <alignment horizontal="left" vertical="center" wrapText="1"/>
    </xf>
    <xf numFmtId="0" fontId="5" fillId="2" borderId="1" xfId="0" quotePrefix="1" applyFont="1" applyFill="1" applyBorder="1" applyAlignment="1">
      <alignment horizontal="left" vertical="center" wrapText="1"/>
    </xf>
    <xf numFmtId="168" fontId="5" fillId="0" borderId="1" xfId="1" quotePrefix="1" applyNumberFormat="1" applyFont="1" applyFill="1" applyBorder="1" applyAlignment="1">
      <alignment horizontal="left" vertical="center" wrapText="1"/>
    </xf>
    <xf numFmtId="49" fontId="5" fillId="0" borderId="1" xfId="1" quotePrefix="1" applyNumberFormat="1" applyFont="1" applyFill="1" applyBorder="1" applyAlignment="1">
      <alignment horizontal="left" vertical="center" wrapText="1"/>
    </xf>
    <xf numFmtId="167" fontId="5" fillId="0" borderId="1" xfId="1" quotePrefix="1" applyNumberFormat="1" applyFont="1" applyFill="1" applyBorder="1" applyAlignment="1">
      <alignment horizontal="left" vertical="center" wrapText="1"/>
    </xf>
    <xf numFmtId="9" fontId="5" fillId="0" borderId="1" xfId="2" quotePrefix="1" applyFont="1" applyFill="1" applyBorder="1" applyAlignment="1">
      <alignment horizontal="left" vertical="center" wrapText="1"/>
    </xf>
    <xf numFmtId="0" fontId="5" fillId="0" borderId="16" xfId="0" quotePrefix="1" applyFont="1" applyBorder="1" applyAlignment="1">
      <alignment horizontal="left" vertical="center" wrapText="1"/>
    </xf>
    <xf numFmtId="0" fontId="1" fillId="3" borderId="1" xfId="0" quotePrefix="1" applyFont="1" applyFill="1" applyBorder="1" applyAlignment="1">
      <alignment horizontal="justify" vertical="center" wrapText="1"/>
    </xf>
    <xf numFmtId="0" fontId="1" fillId="0" borderId="1" xfId="0" quotePrefix="1" applyFont="1" applyBorder="1" applyAlignment="1">
      <alignment vertical="center" wrapText="1"/>
    </xf>
    <xf numFmtId="0" fontId="1" fillId="3" borderId="1" xfId="0" quotePrefix="1" applyFont="1" applyFill="1" applyBorder="1" applyAlignment="1">
      <alignment horizontal="left" vertical="center" wrapText="1"/>
    </xf>
    <xf numFmtId="0" fontId="1"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3"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1" fillId="14" borderId="1" xfId="0" quotePrefix="1" applyFont="1" applyFill="1" applyBorder="1" applyAlignment="1">
      <alignment horizontal="left" vertical="center" wrapText="1"/>
    </xf>
    <xf numFmtId="0" fontId="1" fillId="0" borderId="1" xfId="0" quotePrefix="1" applyFont="1" applyBorder="1" applyAlignment="1">
      <alignment horizontal="center" vertical="center" wrapText="1"/>
    </xf>
    <xf numFmtId="0" fontId="29" fillId="0" borderId="1" xfId="0" quotePrefix="1" applyFont="1" applyBorder="1" applyAlignment="1">
      <alignment horizontal="left" vertical="center" wrapText="1"/>
    </xf>
    <xf numFmtId="0" fontId="29" fillId="4" borderId="1" xfId="0" quotePrefix="1" applyFont="1" applyFill="1" applyBorder="1" applyAlignment="1">
      <alignment horizontal="left" vertical="center" wrapText="1"/>
    </xf>
    <xf numFmtId="0" fontId="29" fillId="2" borderId="1" xfId="0" quotePrefix="1" applyFont="1" applyFill="1" applyBorder="1" applyAlignment="1">
      <alignment horizontal="left" vertical="center" wrapText="1"/>
    </xf>
    <xf numFmtId="0" fontId="1" fillId="0" borderId="1" xfId="16" quotePrefix="1" applyFont="1" applyBorder="1" applyAlignment="1">
      <alignment horizontal="left" vertical="center" wrapText="1"/>
    </xf>
    <xf numFmtId="168" fontId="1" fillId="0" borderId="1" xfId="1" quotePrefix="1" applyNumberFormat="1" applyFont="1" applyFill="1" applyBorder="1" applyAlignment="1">
      <alignment horizontal="right" vertical="center" wrapText="1"/>
    </xf>
    <xf numFmtId="0" fontId="1" fillId="18" borderId="1" xfId="16" quotePrefix="1" applyFont="1" applyFill="1" applyBorder="1" applyAlignment="1">
      <alignment horizontal="left" vertical="center" wrapText="1"/>
    </xf>
    <xf numFmtId="168" fontId="1" fillId="0" borderId="1" xfId="1" quotePrefix="1" applyNumberFormat="1" applyFont="1" applyFill="1" applyBorder="1" applyAlignment="1">
      <alignment horizontal="center" vertical="center" wrapText="1"/>
    </xf>
    <xf numFmtId="167" fontId="1" fillId="4" borderId="1" xfId="1" quotePrefix="1" applyNumberFormat="1" applyFont="1" applyFill="1" applyBorder="1" applyAlignment="1">
      <alignment horizontal="left" vertical="center" wrapText="1"/>
    </xf>
    <xf numFmtId="167" fontId="1" fillId="0" borderId="1" xfId="1" quotePrefix="1" applyNumberFormat="1" applyFont="1" applyFill="1" applyBorder="1" applyAlignment="1">
      <alignment horizontal="left" vertical="center" wrapText="1"/>
    </xf>
    <xf numFmtId="168" fontId="1" fillId="4" borderId="1" xfId="1" quotePrefix="1" applyNumberFormat="1" applyFont="1" applyFill="1" applyBorder="1" applyAlignment="1">
      <alignment horizontal="center" vertical="center" wrapText="1"/>
    </xf>
    <xf numFmtId="9" fontId="1" fillId="0" borderId="1" xfId="2" quotePrefix="1" applyFont="1" applyFill="1" applyBorder="1" applyAlignment="1">
      <alignment vertical="center" wrapText="1"/>
    </xf>
    <xf numFmtId="0" fontId="8" fillId="0" borderId="1" xfId="0" quotePrefix="1" applyFont="1" applyBorder="1" applyAlignment="1">
      <alignment horizontal="left" vertical="center" wrapText="1"/>
    </xf>
    <xf numFmtId="168" fontId="1" fillId="0" borderId="1" xfId="1" quotePrefix="1" applyNumberFormat="1" applyFont="1" applyFill="1" applyBorder="1" applyAlignment="1">
      <alignment horizontal="left" vertical="center" wrapText="1"/>
    </xf>
    <xf numFmtId="0" fontId="5" fillId="0" borderId="0" xfId="0" applyFont="1" applyAlignment="1">
      <alignment horizontal="center" vertical="center"/>
    </xf>
    <xf numFmtId="168" fontId="5" fillId="0" borderId="3" xfId="1" applyNumberFormat="1" applyFont="1" applyBorder="1" applyAlignment="1">
      <alignment horizontal="left" vertical="center" wrapText="1"/>
    </xf>
    <xf numFmtId="168" fontId="5" fillId="0" borderId="9" xfId="1" applyNumberFormat="1" applyFont="1" applyBorder="1" applyAlignment="1">
      <alignment horizontal="lef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8" borderId="16" xfId="0" applyFont="1" applyFill="1" applyBorder="1" applyAlignment="1">
      <alignment horizontal="left" vertical="center" wrapText="1"/>
    </xf>
    <xf numFmtId="165" fontId="6" fillId="8" borderId="1" xfId="3" applyFont="1" applyFill="1" applyBorder="1" applyAlignment="1">
      <alignment horizontal="left" vertical="center" wrapText="1"/>
    </xf>
    <xf numFmtId="0" fontId="36" fillId="0" borderId="1" xfId="0" applyFont="1" applyBorder="1" applyAlignment="1">
      <alignment horizontal="left" vertical="center" wrapText="1"/>
    </xf>
    <xf numFmtId="0" fontId="34" fillId="39" borderId="1" xfId="0" applyFont="1" applyFill="1" applyBorder="1" applyAlignment="1">
      <alignment horizontal="center" vertical="center" wrapText="1"/>
    </xf>
    <xf numFmtId="0" fontId="38" fillId="37" borderId="1" xfId="0" applyFont="1" applyFill="1" applyBorder="1" applyAlignment="1">
      <alignment horizontal="center" vertical="center" wrapText="1"/>
    </xf>
    <xf numFmtId="0" fontId="38" fillId="37" borderId="7" xfId="0" applyFont="1" applyFill="1" applyBorder="1" applyAlignment="1">
      <alignment horizontal="center" vertical="center" wrapText="1"/>
    </xf>
    <xf numFmtId="0" fontId="38" fillId="37" borderId="22" xfId="0" applyFont="1" applyFill="1" applyBorder="1" applyAlignment="1">
      <alignment horizontal="center" vertical="center" wrapText="1"/>
    </xf>
    <xf numFmtId="0" fontId="38" fillId="37" borderId="17" xfId="0" applyFont="1" applyFill="1" applyBorder="1" applyAlignment="1">
      <alignment horizontal="center" vertical="center" wrapText="1"/>
    </xf>
    <xf numFmtId="0" fontId="38" fillId="37" borderId="23" xfId="0" applyFont="1" applyFill="1" applyBorder="1" applyAlignment="1">
      <alignment horizontal="center" vertical="center" wrapText="1"/>
    </xf>
    <xf numFmtId="0" fontId="38" fillId="37" borderId="24" xfId="0" applyFont="1" applyFill="1" applyBorder="1" applyAlignment="1">
      <alignment horizontal="center" vertical="center" wrapText="1"/>
    </xf>
    <xf numFmtId="0" fontId="38" fillId="37" borderId="18" xfId="0" applyFont="1" applyFill="1" applyBorder="1" applyAlignment="1">
      <alignment horizontal="center" vertical="center" wrapText="1"/>
    </xf>
    <xf numFmtId="0" fontId="38" fillId="26" borderId="7" xfId="0" applyFont="1" applyFill="1" applyBorder="1" applyAlignment="1">
      <alignment horizontal="left" vertical="top" wrapText="1"/>
    </xf>
    <xf numFmtId="0" fontId="38" fillId="26" borderId="22" xfId="0" applyFont="1" applyFill="1" applyBorder="1" applyAlignment="1">
      <alignment horizontal="left" vertical="top" wrapText="1"/>
    </xf>
    <xf numFmtId="0" fontId="38" fillId="26" borderId="17" xfId="0" applyFont="1" applyFill="1" applyBorder="1" applyAlignment="1">
      <alignment horizontal="left" vertical="top" wrapText="1"/>
    </xf>
    <xf numFmtId="0" fontId="38" fillId="26" borderId="23" xfId="0" applyFont="1" applyFill="1" applyBorder="1" applyAlignment="1">
      <alignment horizontal="left" vertical="top" wrapText="1"/>
    </xf>
    <xf numFmtId="0" fontId="38" fillId="26" borderId="24" xfId="0" applyFont="1" applyFill="1" applyBorder="1" applyAlignment="1">
      <alignment horizontal="left" vertical="top" wrapText="1"/>
    </xf>
    <xf numFmtId="0" fontId="38" fillId="26" borderId="18" xfId="0" applyFont="1" applyFill="1" applyBorder="1" applyAlignment="1">
      <alignment horizontal="left" vertical="top" wrapText="1"/>
    </xf>
    <xf numFmtId="0" fontId="36" fillId="0" borderId="1"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3" borderId="1" xfId="0" applyFont="1" applyFill="1" applyBorder="1" applyAlignment="1">
      <alignment horizontal="left" vertical="center" wrapText="1"/>
    </xf>
    <xf numFmtId="0" fontId="39" fillId="3" borderId="1" xfId="0" applyFont="1" applyFill="1" applyBorder="1" applyAlignment="1">
      <alignment horizontal="left" vertical="center" wrapText="1"/>
    </xf>
    <xf numFmtId="0" fontId="39" fillId="0" borderId="1" xfId="0" applyFont="1" applyBorder="1" applyAlignment="1">
      <alignment horizontal="left" vertical="center" wrapText="1"/>
    </xf>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8" fillId="3" borderId="1" xfId="0" applyFont="1" applyFill="1" applyBorder="1" applyAlignment="1">
      <alignment horizontal="center" vertical="center" wrapText="1"/>
    </xf>
    <xf numFmtId="0" fontId="38" fillId="0" borderId="3"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41" borderId="1" xfId="0" applyFont="1" applyFill="1" applyBorder="1" applyAlignment="1">
      <alignment horizontal="center" vertical="center" wrapText="1"/>
    </xf>
    <xf numFmtId="8" fontId="38" fillId="0" borderId="1" xfId="0" applyNumberFormat="1" applyFont="1" applyBorder="1" applyAlignment="1">
      <alignment horizontal="center" vertical="center" wrapText="1"/>
    </xf>
    <xf numFmtId="0" fontId="38" fillId="41" borderId="3" xfId="0" applyFont="1" applyFill="1" applyBorder="1" applyAlignment="1">
      <alignment horizontal="center" vertical="center" wrapText="1"/>
    </xf>
    <xf numFmtId="0" fontId="38" fillId="41" borderId="8" xfId="0" applyFont="1" applyFill="1" applyBorder="1" applyAlignment="1">
      <alignment horizontal="center" vertical="center" wrapText="1"/>
    </xf>
    <xf numFmtId="0" fontId="38" fillId="41" borderId="9" xfId="0" applyFont="1" applyFill="1" applyBorder="1" applyAlignment="1">
      <alignment horizontal="center" vertical="center" wrapText="1"/>
    </xf>
    <xf numFmtId="0" fontId="38" fillId="8" borderId="1" xfId="0" applyFont="1" applyFill="1" applyBorder="1" applyAlignment="1">
      <alignment horizontal="center" vertical="center" wrapText="1"/>
    </xf>
    <xf numFmtId="0" fontId="38" fillId="8" borderId="3" xfId="0" applyFont="1" applyFill="1" applyBorder="1" applyAlignment="1">
      <alignment horizontal="center" vertical="center" wrapText="1"/>
    </xf>
    <xf numFmtId="0" fontId="38" fillId="8" borderId="8"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38" fillId="41" borderId="1" xfId="0" applyFont="1" applyFill="1" applyBorder="1" applyAlignment="1">
      <alignment vertical="center" wrapText="1"/>
    </xf>
    <xf numFmtId="9" fontId="34" fillId="39" borderId="1" xfId="0" applyNumberFormat="1" applyFont="1" applyFill="1" applyBorder="1" applyAlignment="1">
      <alignment horizontal="center" vertical="center" wrapText="1"/>
    </xf>
    <xf numFmtId="0" fontId="38" fillId="44" borderId="1" xfId="0" applyFont="1" applyFill="1" applyBorder="1" applyAlignment="1">
      <alignment horizontal="left" vertical="center" wrapText="1"/>
    </xf>
    <xf numFmtId="0" fontId="36" fillId="45" borderId="1" xfId="0" applyFont="1" applyFill="1" applyBorder="1" applyAlignment="1">
      <alignment horizontal="left" vertical="center" wrapText="1"/>
    </xf>
    <xf numFmtId="0" fontId="34" fillId="45" borderId="1" xfId="0" applyFont="1" applyFill="1" applyBorder="1" applyAlignment="1">
      <alignment horizontal="left" vertical="center"/>
    </xf>
    <xf numFmtId="0" fontId="38" fillId="41" borderId="1"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6" fillId="40" borderId="1" xfId="0" applyFont="1" applyFill="1" applyBorder="1" applyAlignment="1">
      <alignment horizontal="left" vertical="center" wrapText="1"/>
    </xf>
    <xf numFmtId="0" fontId="36" fillId="32" borderId="1" xfId="0" applyFont="1" applyFill="1" applyBorder="1" applyAlignment="1">
      <alignment horizontal="left" vertical="center"/>
    </xf>
    <xf numFmtId="0" fontId="8" fillId="8"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13" borderId="1" xfId="0" applyFont="1" applyFill="1" applyBorder="1" applyAlignment="1">
      <alignment horizontal="center" vertical="center" wrapText="1"/>
    </xf>
    <xf numFmtId="168" fontId="1" fillId="14" borderId="1" xfId="1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0" fillId="31" borderId="3" xfId="0" applyFont="1" applyFill="1" applyBorder="1" applyAlignment="1">
      <alignment horizontal="center" vertical="center" wrapText="1"/>
    </xf>
    <xf numFmtId="0" fontId="10" fillId="31" borderId="8" xfId="0" applyFont="1" applyFill="1" applyBorder="1" applyAlignment="1">
      <alignment horizontal="center" vertical="center" wrapText="1"/>
    </xf>
    <xf numFmtId="0" fontId="10" fillId="31" borderId="9" xfId="0" applyFont="1" applyFill="1" applyBorder="1" applyAlignment="1">
      <alignment horizontal="center" vertical="center" wrapText="1"/>
    </xf>
    <xf numFmtId="0" fontId="1" fillId="14" borderId="3" xfId="0" applyFont="1" applyFill="1" applyBorder="1" applyAlignment="1">
      <alignment horizontal="left" vertical="center" wrapText="1"/>
    </xf>
    <xf numFmtId="0" fontId="1" fillId="14" borderId="8" xfId="0" applyFont="1" applyFill="1" applyBorder="1" applyAlignment="1">
      <alignment horizontal="left" vertical="center" wrapText="1"/>
    </xf>
    <xf numFmtId="0" fontId="1" fillId="14" borderId="9" xfId="0" applyFont="1" applyFill="1" applyBorder="1" applyAlignment="1">
      <alignment horizontal="lef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16" borderId="1" xfId="0" applyFont="1" applyFill="1" applyBorder="1" applyAlignment="1">
      <alignment horizontal="left" vertical="center" wrapText="1"/>
    </xf>
    <xf numFmtId="0" fontId="1" fillId="14" borderId="1" xfId="0" applyFont="1" applyFill="1" applyBorder="1" applyAlignment="1">
      <alignment horizontal="left" vertical="center" wrapText="1"/>
    </xf>
    <xf numFmtId="0" fontId="1" fillId="24" borderId="1" xfId="0" applyFont="1" applyFill="1" applyBorder="1" applyAlignment="1">
      <alignment horizontal="left" vertical="center" wrapText="1"/>
    </xf>
    <xf numFmtId="0" fontId="1" fillId="30"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165" fontId="8" fillId="8" borderId="1" xfId="3" applyFont="1" applyFill="1" applyBorder="1" applyAlignment="1">
      <alignment horizontal="center" vertical="top" wrapText="1"/>
    </xf>
    <xf numFmtId="0" fontId="8" fillId="8" borderId="1" xfId="0" applyFont="1" applyFill="1" applyBorder="1" applyAlignment="1">
      <alignment horizontal="center" vertical="center" wrapText="1"/>
    </xf>
    <xf numFmtId="168" fontId="1" fillId="0" borderId="1" xfId="1" applyNumberFormat="1" applyFont="1" applyFill="1" applyBorder="1" applyAlignment="1">
      <alignment horizontal="center" vertical="center" wrapText="1"/>
    </xf>
    <xf numFmtId="175" fontId="5" fillId="0" borderId="1" xfId="1" applyNumberFormat="1" applyFont="1" applyFill="1" applyBorder="1" applyAlignment="1">
      <alignment horizontal="left" vertical="center" wrapText="1"/>
    </xf>
  </cellXfs>
  <cellStyles count="17">
    <cellStyle name="Comma 3" xfId="4" xr:uid="{00000000-0005-0000-0000-000031000000}"/>
    <cellStyle name="Milliers" xfId="1" builtinId="3"/>
    <cellStyle name="Milliers [0]" xfId="3" builtinId="6"/>
    <cellStyle name="Milliers [0] 2" xfId="5" xr:uid="{00000000-0005-0000-0000-000032000000}"/>
    <cellStyle name="Milliers [0] 3" xfId="6" xr:uid="{00000000-0005-0000-0000-000033000000}"/>
    <cellStyle name="Milliers 10" xfId="7" xr:uid="{00000000-0005-0000-0000-000034000000}"/>
    <cellStyle name="Milliers 10 4 2 2 10" xfId="8" xr:uid="{00000000-0005-0000-0000-000035000000}"/>
    <cellStyle name="Milliers 2" xfId="9" xr:uid="{00000000-0005-0000-0000-000036000000}"/>
    <cellStyle name="Milliers 21" xfId="10" xr:uid="{00000000-0005-0000-0000-000037000000}"/>
    <cellStyle name="Milliers 3" xfId="11" xr:uid="{00000000-0005-0000-0000-000038000000}"/>
    <cellStyle name="Milliers 6 2 3 4 2" xfId="12" xr:uid="{00000000-0005-0000-0000-000039000000}"/>
    <cellStyle name="Normal" xfId="0" builtinId="0"/>
    <cellStyle name="Normal 12" xfId="13" xr:uid="{00000000-0005-0000-0000-00003A000000}"/>
    <cellStyle name="Normal 2" xfId="14" xr:uid="{00000000-0005-0000-0000-00003B000000}"/>
    <cellStyle name="Normal 3" xfId="15" xr:uid="{00000000-0005-0000-0000-00003C000000}"/>
    <cellStyle name="Normal 5" xfId="16" xr:uid="{00000000-0005-0000-0000-00003D000000}"/>
    <cellStyle name="Pourcentage" xfId="2" builtinId="5"/>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6103303715075702"/>
          <c:y val="1.7660036782936501E-2"/>
        </c:manualLayout>
      </c:layout>
      <c:overlay val="0"/>
      <c:spPr>
        <a:noFill/>
        <a:ln>
          <a:noFill/>
        </a:ln>
        <a:effectLst/>
      </c:spPr>
      <c:txPr>
        <a:bodyPr rot="0" spcFirstLastPara="1" vertOverflow="ellipsis" vert="horz" wrap="square" anchor="ctr" anchorCtr="1"/>
        <a:lstStyle/>
        <a:p>
          <a:pPr>
            <a:defRPr lang="fr-FR" sz="1600" b="1" i="0" u="none" strike="noStrike" kern="1200" cap="all"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strRef>
              <c:f>Programmes!$F$5</c:f>
              <c:strCache>
                <c:ptCount val="1"/>
                <c:pt idx="0">
                  <c:v>Côuts FCFA Milliards</c:v>
                </c:pt>
              </c:strCache>
            </c:strRef>
          </c:tx>
          <c:dPt>
            <c:idx val="0"/>
            <c:bubble3D val="0"/>
            <c:spPr>
              <a:solidFill>
                <a:schemeClr val="accent1"/>
              </a:solidFill>
              <a:ln>
                <a:noFill/>
              </a:ln>
              <a:effectLst>
                <a:outerShdw blurRad="63500" sx="102000" sy="102000" algn="ctr" rotWithShape="0">
                  <a:prstClr val="black">
                    <a:alpha val="20000"/>
                  </a:prstClr>
                </a:outerShdw>
              </a:effectLst>
              <a:scene3d>
                <a:camera prst="orthographicFront"/>
                <a:lightRig rig="threePt" dir="t"/>
              </a:scene3d>
              <a:sp3d>
                <a:bevelT prst="angle"/>
              </a:sp3d>
            </c:spPr>
            <c:extLst>
              <c:ext xmlns:c16="http://schemas.microsoft.com/office/drawing/2014/chart" uri="{C3380CC4-5D6E-409C-BE32-E72D297353CC}">
                <c16:uniqueId val="{00000001-3F91-49CE-94FA-397B9EF7356E}"/>
              </c:ext>
            </c:extLst>
          </c:dPt>
          <c:dPt>
            <c:idx val="1"/>
            <c:bubble3D val="0"/>
            <c:spPr>
              <a:solidFill>
                <a:schemeClr val="accent2"/>
              </a:solidFill>
              <a:ln>
                <a:noFill/>
              </a:ln>
              <a:effectLst>
                <a:outerShdw blurRad="63500" sx="102000" sy="102000" algn="ctr" rotWithShape="0">
                  <a:prstClr val="black">
                    <a:alpha val="20000"/>
                  </a:prstClr>
                </a:outerShdw>
              </a:effectLst>
              <a:scene3d>
                <a:camera prst="orthographicFront"/>
                <a:lightRig rig="threePt" dir="t"/>
              </a:scene3d>
              <a:sp3d>
                <a:bevelT prst="angle"/>
              </a:sp3d>
            </c:spPr>
            <c:extLst>
              <c:ext xmlns:c16="http://schemas.microsoft.com/office/drawing/2014/chart" uri="{C3380CC4-5D6E-409C-BE32-E72D297353CC}">
                <c16:uniqueId val="{00000003-3F91-49CE-94FA-397B9EF7356E}"/>
              </c:ext>
            </c:extLst>
          </c:dPt>
          <c:dPt>
            <c:idx val="2"/>
            <c:bubble3D val="0"/>
            <c:spPr>
              <a:solidFill>
                <a:schemeClr val="accent3"/>
              </a:solidFill>
              <a:ln>
                <a:noFill/>
              </a:ln>
              <a:effectLst>
                <a:outerShdw blurRad="63500" sx="102000" sy="102000" algn="ctr" rotWithShape="0">
                  <a:prstClr val="black">
                    <a:alpha val="20000"/>
                  </a:prstClr>
                </a:outerShdw>
              </a:effectLst>
              <a:scene3d>
                <a:camera prst="orthographicFront"/>
                <a:lightRig rig="threePt" dir="t"/>
              </a:scene3d>
              <a:sp3d>
                <a:bevelT w="101600" prst="riblet"/>
              </a:sp3d>
            </c:spPr>
            <c:extLst>
              <c:ext xmlns:c16="http://schemas.microsoft.com/office/drawing/2014/chart" uri="{C3380CC4-5D6E-409C-BE32-E72D297353CC}">
                <c16:uniqueId val="{00000005-3F91-49CE-94FA-397B9EF7356E}"/>
              </c:ext>
            </c:extLst>
          </c:dPt>
          <c:dPt>
            <c:idx val="3"/>
            <c:bubble3D val="0"/>
            <c:spPr>
              <a:solidFill>
                <a:schemeClr val="accent4"/>
              </a:solidFill>
              <a:ln>
                <a:noFill/>
              </a:ln>
              <a:effectLst>
                <a:outerShdw blurRad="63500" sx="102000" sy="102000" algn="ctr" rotWithShape="0">
                  <a:prstClr val="black">
                    <a:alpha val="20000"/>
                  </a:prstClr>
                </a:outerShdw>
              </a:effectLst>
              <a:scene3d>
                <a:camera prst="orthographicFront"/>
                <a:lightRig rig="threePt" dir="t"/>
              </a:scene3d>
              <a:sp3d>
                <a:bevelT prst="relaxedInset"/>
              </a:sp3d>
            </c:spPr>
            <c:extLst>
              <c:ext xmlns:c16="http://schemas.microsoft.com/office/drawing/2014/chart" uri="{C3380CC4-5D6E-409C-BE32-E72D297353CC}">
                <c16:uniqueId val="{00000007-3F91-49CE-94FA-397B9EF7356E}"/>
              </c:ext>
            </c:extLst>
          </c:dPt>
          <c:dPt>
            <c:idx val="4"/>
            <c:bubble3D val="0"/>
            <c:spPr>
              <a:solidFill>
                <a:schemeClr val="accent5"/>
              </a:solidFill>
              <a:ln>
                <a:noFill/>
              </a:ln>
              <a:effectLst>
                <a:outerShdw blurRad="63500" sx="102000" sy="102000" algn="ctr" rotWithShape="0">
                  <a:prstClr val="black">
                    <a:alpha val="20000"/>
                  </a:prstClr>
                </a:outerShdw>
              </a:effectLst>
              <a:scene3d>
                <a:camera prst="orthographicFront"/>
                <a:lightRig rig="threePt" dir="t"/>
              </a:scene3d>
              <a:sp3d>
                <a:bevelT prst="slope"/>
              </a:sp3d>
            </c:spPr>
            <c:extLst>
              <c:ext xmlns:c16="http://schemas.microsoft.com/office/drawing/2014/chart" uri="{C3380CC4-5D6E-409C-BE32-E72D297353CC}">
                <c16:uniqueId val="{00000009-3F91-49CE-94FA-397B9EF7356E}"/>
              </c:ext>
            </c:extLst>
          </c:dPt>
          <c:dLbls>
            <c:dLbl>
              <c:idx val="0"/>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spc="0" baseline="0">
                      <a:solidFill>
                        <a:schemeClr val="accent1"/>
                      </a:solidFill>
                      <a:latin typeface="+mn-lt"/>
                      <a:ea typeface="+mn-ea"/>
                      <a:cs typeface="+mn-cs"/>
                    </a:defRPr>
                  </a:pPr>
                  <a:endParaRPr lang="fr-FR"/>
                </a:p>
              </c:txPr>
              <c:dLblPos val="outEnd"/>
              <c:showLegendKey val="1"/>
              <c:showVal val="1"/>
              <c:showCatName val="1"/>
              <c:showSerName val="0"/>
              <c:showPercent val="0"/>
              <c:showBubbleSize val="0"/>
              <c:extLst>
                <c:ext xmlns:c16="http://schemas.microsoft.com/office/drawing/2014/chart" uri="{C3380CC4-5D6E-409C-BE32-E72D297353CC}">
                  <c16:uniqueId val="{00000001-3F91-49CE-94FA-397B9EF7356E}"/>
                </c:ext>
              </c:extLst>
            </c:dLbl>
            <c:dLbl>
              <c:idx val="1"/>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spc="0" baseline="0">
                      <a:solidFill>
                        <a:schemeClr val="accent2"/>
                      </a:solidFill>
                      <a:latin typeface="+mn-lt"/>
                      <a:ea typeface="+mn-ea"/>
                      <a:cs typeface="+mn-cs"/>
                    </a:defRPr>
                  </a:pPr>
                  <a:endParaRPr lang="fr-FR"/>
                </a:p>
              </c:txPr>
              <c:dLblPos val="outEnd"/>
              <c:showLegendKey val="1"/>
              <c:showVal val="1"/>
              <c:showCatName val="1"/>
              <c:showSerName val="0"/>
              <c:showPercent val="0"/>
              <c:showBubbleSize val="0"/>
              <c:extLst>
                <c:ext xmlns:c16="http://schemas.microsoft.com/office/drawing/2014/chart" uri="{C3380CC4-5D6E-409C-BE32-E72D297353CC}">
                  <c16:uniqueId val="{00000003-3F91-49CE-94FA-397B9EF7356E}"/>
                </c:ext>
              </c:extLst>
            </c:dLbl>
            <c:dLbl>
              <c:idx val="2"/>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spc="0" baseline="0">
                      <a:solidFill>
                        <a:schemeClr val="accent3"/>
                      </a:solidFill>
                      <a:latin typeface="+mn-lt"/>
                      <a:ea typeface="+mn-ea"/>
                      <a:cs typeface="+mn-cs"/>
                    </a:defRPr>
                  </a:pPr>
                  <a:endParaRPr lang="fr-FR"/>
                </a:p>
              </c:txPr>
              <c:dLblPos val="outEnd"/>
              <c:showLegendKey val="1"/>
              <c:showVal val="1"/>
              <c:showCatName val="1"/>
              <c:showSerName val="0"/>
              <c:showPercent val="0"/>
              <c:showBubbleSize val="0"/>
              <c:extLst>
                <c:ext xmlns:c16="http://schemas.microsoft.com/office/drawing/2014/chart" uri="{C3380CC4-5D6E-409C-BE32-E72D297353CC}">
                  <c16:uniqueId val="{00000005-3F91-49CE-94FA-397B9EF7356E}"/>
                </c:ext>
              </c:extLst>
            </c:dLbl>
            <c:dLbl>
              <c:idx val="3"/>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spc="0" baseline="0">
                      <a:solidFill>
                        <a:schemeClr val="accent4"/>
                      </a:solidFill>
                      <a:latin typeface="+mn-lt"/>
                      <a:ea typeface="+mn-ea"/>
                      <a:cs typeface="+mn-cs"/>
                    </a:defRPr>
                  </a:pPr>
                  <a:endParaRPr lang="fr-FR"/>
                </a:p>
              </c:txPr>
              <c:dLblPos val="outEnd"/>
              <c:showLegendKey val="1"/>
              <c:showVal val="1"/>
              <c:showCatName val="1"/>
              <c:showSerName val="0"/>
              <c:showPercent val="0"/>
              <c:showBubbleSize val="0"/>
              <c:extLst>
                <c:ext xmlns:c16="http://schemas.microsoft.com/office/drawing/2014/chart" uri="{C3380CC4-5D6E-409C-BE32-E72D297353CC}">
                  <c16:uniqueId val="{00000007-3F91-49CE-94FA-397B9EF7356E}"/>
                </c:ext>
              </c:extLst>
            </c:dLbl>
            <c:dLbl>
              <c:idx val="4"/>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spc="0" baseline="0">
                      <a:solidFill>
                        <a:schemeClr val="accent5"/>
                      </a:solidFill>
                      <a:latin typeface="+mn-lt"/>
                      <a:ea typeface="+mn-ea"/>
                      <a:cs typeface="+mn-cs"/>
                    </a:defRPr>
                  </a:pPr>
                  <a:endParaRPr lang="fr-FR"/>
                </a:p>
              </c:txPr>
              <c:dLblPos val="outEnd"/>
              <c:showLegendKey val="1"/>
              <c:showVal val="1"/>
              <c:showCatName val="1"/>
              <c:showSerName val="0"/>
              <c:showPercent val="0"/>
              <c:showBubbleSize val="0"/>
              <c:extLst>
                <c:ext xmlns:c16="http://schemas.microsoft.com/office/drawing/2014/chart" uri="{C3380CC4-5D6E-409C-BE32-E72D297353CC}">
                  <c16:uniqueId val="{00000009-3F91-49CE-94FA-397B9EF7356E}"/>
                </c:ext>
              </c:extLst>
            </c:dLbl>
            <c:spPr>
              <a:noFill/>
              <a:ln>
                <a:noFill/>
              </a:ln>
              <a:effectLst/>
            </c:spPr>
            <c:txPr>
              <a:bodyPr rot="0" spcFirstLastPara="0" vertOverflow="ellipsis" vert="horz" wrap="square" lIns="38100" tIns="19050" rIns="38100" bIns="19050" anchor="ctr" anchorCtr="1"/>
              <a:lstStyle/>
              <a:p>
                <a:pPr>
                  <a:defRPr lang="fr-FR" sz="1000" b="1" i="0" u="none" strike="noStrike" kern="1200" spc="0" baseline="0">
                    <a:solidFill>
                      <a:schemeClr val="accent1"/>
                    </a:solidFill>
                    <a:latin typeface="+mn-lt"/>
                    <a:ea typeface="+mn-ea"/>
                    <a:cs typeface="+mn-cs"/>
                  </a:defRPr>
                </a:pPr>
                <a:endParaRPr lang="fr-FR"/>
              </a:p>
            </c:txPr>
            <c:dLblPos val="outEnd"/>
            <c:showLegendKey val="1"/>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Programmes!$D$6:$D$10</c:f>
              <c:strCache>
                <c:ptCount val="5"/>
                <c:pt idx="0">
                  <c:v>Programme 01</c:v>
                </c:pt>
                <c:pt idx="1">
                  <c:v>Programme 02</c:v>
                </c:pt>
                <c:pt idx="2">
                  <c:v>Programme 03</c:v>
                </c:pt>
                <c:pt idx="3">
                  <c:v>Programme 04</c:v>
                </c:pt>
                <c:pt idx="4">
                  <c:v>Programme 05</c:v>
                </c:pt>
              </c:strCache>
            </c:strRef>
          </c:cat>
          <c:val>
            <c:numRef>
              <c:f>Programmes!$F$6:$F$10</c:f>
              <c:numCache>
                <c:formatCode>_-* #\ ##0.000\ _€_-;\-* #\ ##0.000\ _€_-;_-* "-"??\ _€_-;_-@_-</c:formatCode>
                <c:ptCount val="5"/>
                <c:pt idx="0">
                  <c:v>5.051598308</c:v>
                </c:pt>
                <c:pt idx="1">
                  <c:v>6.3749716259999998</c:v>
                </c:pt>
                <c:pt idx="2">
                  <c:v>7.6288640000000001</c:v>
                </c:pt>
                <c:pt idx="3">
                  <c:v>1.7752596328767121</c:v>
                </c:pt>
                <c:pt idx="4">
                  <c:v>2.0782957999999998</c:v>
                </c:pt>
              </c:numCache>
            </c:numRef>
          </c:val>
          <c:extLst>
            <c:ext xmlns:c16="http://schemas.microsoft.com/office/drawing/2014/chart" uri="{C3380CC4-5D6E-409C-BE32-E72D297353CC}">
              <c16:uniqueId val="{0000000A-3F91-49CE-94FA-397B9EF7356E}"/>
            </c:ext>
          </c:extLst>
        </c:ser>
        <c:dLbls>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extLst>
      <c:ext uri="{0b15fc19-7d7d-44ad-8c2d-2c3a37ce22c3}">
        <chartProps xmlns="https://web.wps.cn/et/2018/main" chartId="{16f57107-4a24-46c7-ba83-6a5bad184bfa}"/>
      </c:ext>
    </c:extLst>
  </c:chart>
  <c:spPr>
    <a:solidFill>
      <a:schemeClr val="bg1"/>
    </a:solidFill>
    <a:ln w="9525" cap="flat" cmpd="sng" algn="ctr">
      <a:solidFill>
        <a:schemeClr val="tx1">
          <a:lumMod val="15000"/>
          <a:lumOff val="85000"/>
        </a:schemeClr>
      </a:solidFill>
      <a:round/>
    </a:ln>
    <a:effectLst/>
  </c:spPr>
  <c:txPr>
    <a:bodyPr/>
    <a:lstStyle/>
    <a:p>
      <a:pPr>
        <a:defRPr lang="fr-F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228599</xdr:colOff>
      <xdr:row>1</xdr:row>
      <xdr:rowOff>119061</xdr:rowOff>
    </xdr:from>
    <xdr:to>
      <xdr:col>14</xdr:col>
      <xdr:colOff>95250</xdr:colOff>
      <xdr:row>19</xdr:row>
      <xdr:rowOff>180975</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0"/>
  <sheetViews>
    <sheetView showGridLines="0" zoomScale="50" zoomScaleNormal="50" workbookViewId="0">
      <pane xSplit="4" ySplit="3" topLeftCell="E4" activePane="bottomRight" state="frozen"/>
      <selection pane="topRight"/>
      <selection pane="bottomLeft"/>
      <selection pane="bottomRight" activeCell="A185" sqref="A185:A186"/>
    </sheetView>
  </sheetViews>
  <sheetFormatPr baseColWidth="10" defaultColWidth="11.5546875" defaultRowHeight="17.399999999999999"/>
  <cols>
    <col min="1" max="1" width="10" style="558" customWidth="1"/>
    <col min="2" max="2" width="35.5546875" style="559" customWidth="1"/>
    <col min="3" max="3" width="36.88671875" style="560" customWidth="1"/>
    <col min="4" max="4" width="42.44140625" style="561" customWidth="1"/>
    <col min="5" max="5" width="15.6640625" style="552" hidden="1" customWidth="1"/>
    <col min="6" max="6" width="17.44140625" style="557" hidden="1" customWidth="1"/>
    <col min="7" max="7" width="11.6640625" style="557" hidden="1" customWidth="1"/>
    <col min="8" max="8" width="12.33203125" style="557" hidden="1" customWidth="1"/>
    <col min="9" max="9" width="13" style="562" hidden="1" customWidth="1"/>
    <col min="10" max="11" width="19.5546875" style="562" hidden="1" customWidth="1"/>
    <col min="12" max="12" width="22.6640625" style="562" hidden="1" customWidth="1"/>
    <col min="13" max="13" width="23.6640625" style="557" hidden="1" customWidth="1"/>
    <col min="14" max="14" width="23.6640625" style="557" customWidth="1"/>
    <col min="15" max="15" width="21.44140625" style="557" customWidth="1"/>
    <col min="16" max="16" width="18" style="552" customWidth="1"/>
    <col min="17" max="16384" width="11.5546875" style="558"/>
  </cols>
  <sheetData>
    <row r="1" spans="1:16" ht="30">
      <c r="A1" s="563" t="s">
        <v>0</v>
      </c>
      <c r="B1" s="563"/>
      <c r="C1" s="563"/>
      <c r="D1" s="563"/>
      <c r="E1" s="563"/>
      <c r="F1" s="563"/>
      <c r="G1" s="563"/>
      <c r="H1" s="563"/>
      <c r="I1" s="563"/>
      <c r="J1" s="563"/>
      <c r="K1" s="563"/>
      <c r="L1" s="563"/>
      <c r="M1" s="563"/>
      <c r="N1" s="563"/>
      <c r="O1" s="563"/>
      <c r="P1" s="563"/>
    </row>
    <row r="2" spans="1:16">
      <c r="A2" s="886" t="s">
        <v>1</v>
      </c>
      <c r="B2" s="847" t="s">
        <v>2</v>
      </c>
      <c r="C2" s="847" t="s">
        <v>3</v>
      </c>
      <c r="D2" s="847" t="s">
        <v>4</v>
      </c>
      <c r="E2" s="847"/>
      <c r="F2" s="847"/>
      <c r="G2" s="847"/>
      <c r="H2" s="847"/>
      <c r="I2" s="847"/>
      <c r="J2" s="847"/>
      <c r="K2" s="847"/>
      <c r="L2" s="847"/>
      <c r="M2" s="847"/>
      <c r="N2" s="564"/>
      <c r="O2" s="564"/>
      <c r="P2" s="847" t="s">
        <v>5</v>
      </c>
    </row>
    <row r="3" spans="1:16" s="552" customFormat="1" ht="34.799999999999997">
      <c r="A3" s="886"/>
      <c r="B3" s="847"/>
      <c r="C3" s="847"/>
      <c r="D3" s="564" t="s">
        <v>6</v>
      </c>
      <c r="E3" s="564" t="s">
        <v>7</v>
      </c>
      <c r="F3" s="564" t="s">
        <v>8</v>
      </c>
      <c r="G3" s="564" t="s">
        <v>9</v>
      </c>
      <c r="H3" s="564" t="s">
        <v>10</v>
      </c>
      <c r="I3" s="564" t="s">
        <v>11</v>
      </c>
      <c r="J3" s="564" t="s">
        <v>12</v>
      </c>
      <c r="K3" s="564" t="s">
        <v>13</v>
      </c>
      <c r="L3" s="564" t="s">
        <v>14</v>
      </c>
      <c r="M3" s="564" t="s">
        <v>15</v>
      </c>
      <c r="N3" s="564" t="s">
        <v>16</v>
      </c>
      <c r="O3" s="564" t="s">
        <v>17</v>
      </c>
      <c r="P3" s="847"/>
    </row>
    <row r="4" spans="1:16" s="553" customFormat="1">
      <c r="A4" s="565">
        <v>1</v>
      </c>
      <c r="B4" s="892" t="s">
        <v>18</v>
      </c>
      <c r="C4" s="892"/>
      <c r="D4" s="566"/>
      <c r="E4" s="567"/>
      <c r="F4" s="567"/>
      <c r="G4" s="568"/>
      <c r="H4" s="568"/>
      <c r="I4" s="568"/>
      <c r="J4" s="568"/>
      <c r="K4" s="568" t="s">
        <v>19</v>
      </c>
      <c r="L4" s="568"/>
      <c r="M4" s="618"/>
      <c r="N4" s="618"/>
      <c r="O4" s="618"/>
      <c r="P4" s="567"/>
    </row>
    <row r="5" spans="1:16" s="554" customFormat="1">
      <c r="A5" s="848" t="s">
        <v>20</v>
      </c>
      <c r="B5" s="848"/>
      <c r="C5" s="848"/>
      <c r="D5" s="570" t="s">
        <v>21</v>
      </c>
      <c r="E5" s="571">
        <v>5.8999999999999997E-2</v>
      </c>
      <c r="F5" s="571">
        <v>6.3E-2</v>
      </c>
      <c r="G5" s="571">
        <v>6.8000000000000005E-2</v>
      </c>
      <c r="H5" s="571">
        <v>5.7000000000000002E-2</v>
      </c>
      <c r="I5" s="571">
        <v>1.9E-2</v>
      </c>
      <c r="J5" s="571">
        <v>6.9000000000000006E-2</v>
      </c>
      <c r="K5" s="619">
        <v>2.7E-2</v>
      </c>
      <c r="L5" s="620">
        <v>3.2000000000000001E-2</v>
      </c>
      <c r="M5" s="619" t="s">
        <v>22</v>
      </c>
      <c r="N5" s="619"/>
      <c r="O5" s="619"/>
      <c r="P5" s="621" t="s">
        <v>23</v>
      </c>
    </row>
    <row r="6" spans="1:16" s="554" customFormat="1">
      <c r="A6" s="848"/>
      <c r="B6" s="848"/>
      <c r="C6" s="848"/>
      <c r="D6" s="570" t="s">
        <v>24</v>
      </c>
      <c r="E6" s="571">
        <v>0.40100000000000002</v>
      </c>
      <c r="F6" s="571"/>
      <c r="G6" s="571">
        <v>0.41399999999999998</v>
      </c>
      <c r="H6" s="572">
        <v>0.41399999999999998</v>
      </c>
      <c r="I6" s="572">
        <v>0.41399999999999998</v>
      </c>
      <c r="J6" s="622">
        <v>0.432</v>
      </c>
      <c r="K6" s="623">
        <v>0.432</v>
      </c>
      <c r="L6" s="624">
        <v>0.432</v>
      </c>
      <c r="M6" s="619">
        <v>0.432</v>
      </c>
      <c r="N6" s="619"/>
      <c r="O6" s="619">
        <v>0.35</v>
      </c>
      <c r="P6" s="621" t="s">
        <v>25</v>
      </c>
    </row>
    <row r="7" spans="1:16" s="553" customFormat="1" ht="24.6" customHeight="1">
      <c r="A7" s="848"/>
      <c r="B7" s="848"/>
      <c r="C7" s="848"/>
      <c r="D7" s="573" t="s">
        <v>26</v>
      </c>
      <c r="E7" s="574"/>
      <c r="F7" s="574"/>
      <c r="G7" s="575"/>
      <c r="H7" s="575"/>
      <c r="I7" s="575"/>
      <c r="J7" s="575"/>
      <c r="K7" s="625">
        <v>0.14069999999999999</v>
      </c>
      <c r="L7" s="626">
        <v>7.4000000000000003E-3</v>
      </c>
      <c r="M7" s="627">
        <v>3.61E-2</v>
      </c>
      <c r="N7" s="627">
        <v>1.4E-2</v>
      </c>
      <c r="O7" s="627" t="s">
        <v>27</v>
      </c>
      <c r="P7" s="609" t="s">
        <v>25</v>
      </c>
    </row>
    <row r="8" spans="1:16" s="553" customFormat="1" ht="89.4" customHeight="1">
      <c r="A8" s="876" t="s">
        <v>28</v>
      </c>
      <c r="B8" s="868" t="s">
        <v>29</v>
      </c>
      <c r="C8" s="578" t="s">
        <v>30</v>
      </c>
      <c r="D8" s="579" t="s">
        <v>31</v>
      </c>
      <c r="E8" s="580"/>
      <c r="F8" s="581"/>
      <c r="G8" s="581"/>
      <c r="H8" s="580"/>
      <c r="I8" s="580"/>
      <c r="J8" s="580"/>
      <c r="K8" s="597"/>
      <c r="L8" s="243"/>
      <c r="M8" s="239"/>
      <c r="N8" s="239"/>
      <c r="O8" s="239" t="s">
        <v>32</v>
      </c>
      <c r="P8" s="594" t="s">
        <v>23</v>
      </c>
    </row>
    <row r="9" spans="1:16" s="553" customFormat="1" ht="34.799999999999997">
      <c r="A9" s="876"/>
      <c r="B9" s="868"/>
      <c r="C9" s="846" t="s">
        <v>33</v>
      </c>
      <c r="D9" s="583" t="s">
        <v>34</v>
      </c>
      <c r="E9" s="580">
        <v>2</v>
      </c>
      <c r="F9" s="580">
        <v>3</v>
      </c>
      <c r="G9" s="580">
        <v>3</v>
      </c>
      <c r="H9" s="580">
        <v>3</v>
      </c>
      <c r="I9" s="580">
        <v>3</v>
      </c>
      <c r="J9" s="628">
        <v>3</v>
      </c>
      <c r="K9" s="580">
        <v>1</v>
      </c>
      <c r="L9" s="629">
        <v>3</v>
      </c>
      <c r="M9" s="580">
        <v>2</v>
      </c>
      <c r="N9" s="628">
        <v>3</v>
      </c>
      <c r="O9" s="628">
        <v>3</v>
      </c>
      <c r="P9" s="608" t="s">
        <v>23</v>
      </c>
    </row>
    <row r="10" spans="1:16" s="553" customFormat="1" ht="34.799999999999997">
      <c r="A10" s="876"/>
      <c r="B10" s="868"/>
      <c r="C10" s="846"/>
      <c r="D10" s="583" t="s">
        <v>35</v>
      </c>
      <c r="E10" s="580">
        <v>12</v>
      </c>
      <c r="F10" s="580">
        <v>12</v>
      </c>
      <c r="G10" s="580">
        <v>12</v>
      </c>
      <c r="H10" s="580">
        <v>12</v>
      </c>
      <c r="I10" s="580">
        <v>12</v>
      </c>
      <c r="J10" s="628">
        <v>12</v>
      </c>
      <c r="K10" s="580">
        <v>6</v>
      </c>
      <c r="L10" s="629">
        <v>12</v>
      </c>
      <c r="M10" s="580">
        <v>9</v>
      </c>
      <c r="N10" s="628">
        <v>12</v>
      </c>
      <c r="O10" s="628">
        <v>12</v>
      </c>
      <c r="P10" s="608" t="s">
        <v>23</v>
      </c>
    </row>
    <row r="11" spans="1:16" s="553" customFormat="1" ht="34.799999999999997">
      <c r="A11" s="876"/>
      <c r="B11" s="868"/>
      <c r="C11" s="846"/>
      <c r="D11" s="583" t="s">
        <v>36</v>
      </c>
      <c r="E11" s="580"/>
      <c r="F11" s="580"/>
      <c r="G11" s="580">
        <v>39</v>
      </c>
      <c r="H11" s="580">
        <v>52</v>
      </c>
      <c r="I11" s="580">
        <v>39</v>
      </c>
      <c r="J11" s="580">
        <v>52</v>
      </c>
      <c r="K11" s="580">
        <v>26</v>
      </c>
      <c r="L11" s="629">
        <v>52</v>
      </c>
      <c r="M11" s="580">
        <v>39</v>
      </c>
      <c r="N11" s="580">
        <v>52</v>
      </c>
      <c r="O11" s="580">
        <v>52</v>
      </c>
      <c r="P11" s="608" t="s">
        <v>23</v>
      </c>
    </row>
    <row r="12" spans="1:16" s="553" customFormat="1" ht="69.599999999999994">
      <c r="A12" s="876"/>
      <c r="B12" s="868"/>
      <c r="C12" s="846"/>
      <c r="D12" s="583" t="s">
        <v>37</v>
      </c>
      <c r="E12" s="580"/>
      <c r="F12" s="580"/>
      <c r="G12" s="580">
        <v>5</v>
      </c>
      <c r="H12" s="580">
        <v>5</v>
      </c>
      <c r="I12" s="580">
        <v>0</v>
      </c>
      <c r="J12" s="580">
        <v>5</v>
      </c>
      <c r="K12" s="580">
        <v>1</v>
      </c>
      <c r="L12" s="629">
        <v>0</v>
      </c>
      <c r="M12" s="580">
        <v>0</v>
      </c>
      <c r="N12" s="628">
        <v>5</v>
      </c>
      <c r="O12" s="628">
        <v>0</v>
      </c>
      <c r="P12" s="580" t="s">
        <v>23</v>
      </c>
    </row>
    <row r="13" spans="1:16" s="553" customFormat="1" ht="34.799999999999997">
      <c r="A13" s="876"/>
      <c r="B13" s="868"/>
      <c r="C13" s="846"/>
      <c r="D13" s="573" t="s">
        <v>38</v>
      </c>
      <c r="E13" s="580" t="s">
        <v>32</v>
      </c>
      <c r="F13" s="580" t="s">
        <v>32</v>
      </c>
      <c r="G13" s="580" t="s">
        <v>32</v>
      </c>
      <c r="H13" s="580" t="s">
        <v>32</v>
      </c>
      <c r="I13" s="580" t="s">
        <v>32</v>
      </c>
      <c r="J13" s="580" t="s">
        <v>32</v>
      </c>
      <c r="K13" s="580" t="s">
        <v>39</v>
      </c>
      <c r="L13" s="629" t="s">
        <v>32</v>
      </c>
      <c r="M13" s="580" t="s">
        <v>40</v>
      </c>
      <c r="N13" s="628" t="s">
        <v>32</v>
      </c>
      <c r="O13" s="628" t="s">
        <v>32</v>
      </c>
      <c r="P13" s="580" t="s">
        <v>23</v>
      </c>
    </row>
    <row r="14" spans="1:16" s="553" customFormat="1" ht="34.799999999999997">
      <c r="A14" s="876"/>
      <c r="B14" s="868"/>
      <c r="C14" s="846"/>
      <c r="D14" s="573" t="s">
        <v>41</v>
      </c>
      <c r="E14" s="580"/>
      <c r="F14" s="580"/>
      <c r="G14" s="580"/>
      <c r="H14" s="580"/>
      <c r="I14" s="580"/>
      <c r="J14" s="580"/>
      <c r="K14" s="580"/>
      <c r="L14" s="629"/>
      <c r="M14" s="580"/>
      <c r="N14" s="628" t="s">
        <v>42</v>
      </c>
      <c r="O14" s="628" t="s">
        <v>42</v>
      </c>
      <c r="P14" s="580" t="s">
        <v>23</v>
      </c>
    </row>
    <row r="15" spans="1:16" s="553" customFormat="1" ht="52.2">
      <c r="A15" s="876"/>
      <c r="B15" s="868"/>
      <c r="C15" s="846"/>
      <c r="D15" s="584" t="s">
        <v>43</v>
      </c>
      <c r="E15" s="585"/>
      <c r="F15" s="586">
        <v>12</v>
      </c>
      <c r="G15" s="586">
        <v>62</v>
      </c>
      <c r="H15" s="586">
        <v>82</v>
      </c>
      <c r="I15" s="595">
        <v>123</v>
      </c>
      <c r="J15" s="586">
        <v>118</v>
      </c>
      <c r="K15" s="597">
        <v>136</v>
      </c>
      <c r="L15" s="630">
        <v>52</v>
      </c>
      <c r="M15" s="586">
        <v>3</v>
      </c>
      <c r="N15" s="586">
        <v>0</v>
      </c>
      <c r="O15" s="631"/>
      <c r="P15" s="594" t="s">
        <v>44</v>
      </c>
    </row>
    <row r="16" spans="1:16" s="553" customFormat="1" ht="34.799999999999997">
      <c r="A16" s="876"/>
      <c r="B16" s="868"/>
      <c r="C16" s="846"/>
      <c r="D16" s="584" t="s">
        <v>45</v>
      </c>
      <c r="E16" s="585"/>
      <c r="F16" s="581">
        <v>0.5</v>
      </c>
      <c r="G16" s="581">
        <v>1.92</v>
      </c>
      <c r="H16" s="581">
        <v>2.75</v>
      </c>
      <c r="I16" s="632">
        <v>3.5</v>
      </c>
      <c r="J16" s="586">
        <v>8</v>
      </c>
      <c r="K16" s="633">
        <v>8.64</v>
      </c>
      <c r="L16" s="630">
        <v>0</v>
      </c>
      <c r="M16" s="586">
        <v>9.15</v>
      </c>
      <c r="N16" s="586">
        <v>9.4499999999999993</v>
      </c>
      <c r="O16" s="631"/>
      <c r="P16" s="594" t="s">
        <v>44</v>
      </c>
    </row>
    <row r="17" spans="1:16" s="553" customFormat="1" ht="52.2">
      <c r="A17" s="876"/>
      <c r="B17" s="868"/>
      <c r="C17" s="846"/>
      <c r="D17" s="587" t="s">
        <v>46</v>
      </c>
      <c r="E17" s="588"/>
      <c r="F17" s="588"/>
      <c r="G17" s="588"/>
      <c r="H17" s="589">
        <v>10</v>
      </c>
      <c r="I17" s="589">
        <v>19</v>
      </c>
      <c r="J17" s="589">
        <v>10</v>
      </c>
      <c r="K17" s="574">
        <v>0.64</v>
      </c>
      <c r="L17" s="630">
        <v>10</v>
      </c>
      <c r="M17" s="597">
        <v>8</v>
      </c>
      <c r="N17" s="597">
        <v>10</v>
      </c>
      <c r="O17" s="631"/>
      <c r="P17" s="594" t="s">
        <v>44</v>
      </c>
    </row>
    <row r="18" spans="1:16" s="553" customFormat="1" ht="34.799999999999997">
      <c r="A18" s="876"/>
      <c r="B18" s="868"/>
      <c r="C18" s="846"/>
      <c r="D18" s="587" t="s">
        <v>47</v>
      </c>
      <c r="E18" s="590"/>
      <c r="F18" s="590"/>
      <c r="G18" s="588"/>
      <c r="H18" s="588"/>
      <c r="I18" s="589">
        <v>56</v>
      </c>
      <c r="J18" s="591" t="s">
        <v>48</v>
      </c>
      <c r="K18" s="239">
        <v>22</v>
      </c>
      <c r="L18" s="239">
        <v>95</v>
      </c>
      <c r="M18" s="239">
        <v>50</v>
      </c>
      <c r="N18" s="239">
        <v>25</v>
      </c>
      <c r="O18" s="604"/>
      <c r="P18" s="594" t="s">
        <v>44</v>
      </c>
    </row>
    <row r="19" spans="1:16" s="553" customFormat="1" ht="34.799999999999997">
      <c r="A19" s="876"/>
      <c r="B19" s="868"/>
      <c r="C19" s="846"/>
      <c r="D19" s="587" t="s">
        <v>49</v>
      </c>
      <c r="E19" s="590"/>
      <c r="F19" s="590"/>
      <c r="G19" s="588"/>
      <c r="H19" s="588"/>
      <c r="I19" s="589">
        <v>0</v>
      </c>
      <c r="J19" s="589">
        <v>0</v>
      </c>
      <c r="K19" s="239">
        <v>0</v>
      </c>
      <c r="L19" s="239">
        <v>0</v>
      </c>
      <c r="M19" s="239">
        <v>142</v>
      </c>
      <c r="N19" s="239">
        <v>213</v>
      </c>
      <c r="O19" s="239">
        <v>125</v>
      </c>
      <c r="P19" s="594" t="s">
        <v>44</v>
      </c>
    </row>
    <row r="20" spans="1:16" s="553" customFormat="1" ht="34.799999999999997">
      <c r="A20" s="876"/>
      <c r="B20" s="868"/>
      <c r="C20" s="846"/>
      <c r="D20" s="587" t="s">
        <v>50</v>
      </c>
      <c r="E20" s="590"/>
      <c r="F20" s="590"/>
      <c r="G20" s="588"/>
      <c r="H20" s="588"/>
      <c r="I20" s="589">
        <v>0</v>
      </c>
      <c r="J20" s="589">
        <v>0</v>
      </c>
      <c r="K20" s="239">
        <v>0</v>
      </c>
      <c r="L20" s="239">
        <v>0</v>
      </c>
      <c r="M20" s="239">
        <v>0</v>
      </c>
      <c r="N20" s="239">
        <v>40</v>
      </c>
      <c r="O20" s="239">
        <v>36</v>
      </c>
      <c r="P20" s="594" t="s">
        <v>44</v>
      </c>
    </row>
    <row r="21" spans="1:16" s="553" customFormat="1" ht="34.799999999999997">
      <c r="A21" s="876"/>
      <c r="B21" s="868"/>
      <c r="C21" s="846"/>
      <c r="D21" s="584" t="s">
        <v>51</v>
      </c>
      <c r="E21" s="591">
        <v>1</v>
      </c>
      <c r="F21" s="592">
        <v>0.53</v>
      </c>
      <c r="G21" s="593">
        <v>0.6</v>
      </c>
      <c r="H21" s="593">
        <v>0.84</v>
      </c>
      <c r="I21" s="593">
        <v>0.78</v>
      </c>
      <c r="J21" s="593">
        <v>0.69430000000000003</v>
      </c>
      <c r="K21" s="574">
        <v>0.84</v>
      </c>
      <c r="L21" s="575">
        <v>0.55200000000000005</v>
      </c>
      <c r="M21" s="634">
        <v>0.57799999999999996</v>
      </c>
      <c r="N21" s="634">
        <v>0.6</v>
      </c>
      <c r="O21" s="634">
        <v>0.7</v>
      </c>
      <c r="P21" s="594" t="s">
        <v>44</v>
      </c>
    </row>
    <row r="22" spans="1:16" s="553" customFormat="1" ht="52.2">
      <c r="A22" s="876"/>
      <c r="B22" s="868"/>
      <c r="C22" s="846"/>
      <c r="D22" s="584" t="s">
        <v>52</v>
      </c>
      <c r="E22" s="594"/>
      <c r="F22" s="595">
        <v>3</v>
      </c>
      <c r="G22" s="596"/>
      <c r="H22" s="596">
        <v>11</v>
      </c>
      <c r="I22" s="589">
        <v>15</v>
      </c>
      <c r="J22" s="596" t="s">
        <v>53</v>
      </c>
      <c r="K22" s="574">
        <v>0.753</v>
      </c>
      <c r="L22" s="239">
        <v>9</v>
      </c>
      <c r="M22" s="239">
        <v>7</v>
      </c>
      <c r="N22" s="239">
        <v>5</v>
      </c>
      <c r="O22" s="239">
        <v>5</v>
      </c>
      <c r="P22" s="594" t="s">
        <v>44</v>
      </c>
    </row>
    <row r="23" spans="1:16" s="553" customFormat="1" ht="34.799999999999997">
      <c r="A23" s="876"/>
      <c r="B23" s="868"/>
      <c r="C23" s="846"/>
      <c r="D23" s="584" t="s">
        <v>54</v>
      </c>
      <c r="E23" s="594"/>
      <c r="F23" s="586"/>
      <c r="G23" s="597"/>
      <c r="H23" s="597"/>
      <c r="I23" s="589">
        <v>29</v>
      </c>
      <c r="J23" s="596" t="s">
        <v>55</v>
      </c>
      <c r="K23" s="239">
        <v>5</v>
      </c>
      <c r="L23" s="635">
        <v>31</v>
      </c>
      <c r="M23" s="597">
        <v>15</v>
      </c>
      <c r="N23" s="597">
        <v>20</v>
      </c>
      <c r="O23" s="597">
        <v>15</v>
      </c>
      <c r="P23" s="594" t="s">
        <v>44</v>
      </c>
    </row>
    <row r="24" spans="1:16" s="553" customFormat="1" ht="34.799999999999997">
      <c r="A24" s="876"/>
      <c r="B24" s="868"/>
      <c r="C24" s="846"/>
      <c r="D24" s="584" t="s">
        <v>56</v>
      </c>
      <c r="E24" s="594"/>
      <c r="F24" s="596">
        <v>3</v>
      </c>
      <c r="G24" s="596">
        <v>4</v>
      </c>
      <c r="H24" s="596">
        <v>18</v>
      </c>
      <c r="I24" s="589">
        <v>9</v>
      </c>
      <c r="J24" s="596" t="s">
        <v>57</v>
      </c>
      <c r="K24" s="597">
        <v>20</v>
      </c>
      <c r="L24" s="635">
        <v>7</v>
      </c>
      <c r="M24" s="597">
        <v>7</v>
      </c>
      <c r="N24" s="597">
        <v>10</v>
      </c>
      <c r="O24" s="597">
        <v>5</v>
      </c>
      <c r="P24" s="594" t="s">
        <v>44</v>
      </c>
    </row>
    <row r="25" spans="1:16" s="553" customFormat="1" ht="34.799999999999997">
      <c r="A25" s="876"/>
      <c r="B25" s="868"/>
      <c r="C25" s="846"/>
      <c r="D25" s="584" t="s">
        <v>58</v>
      </c>
      <c r="E25" s="580">
        <v>3.68</v>
      </c>
      <c r="F25" s="581">
        <v>3.6</v>
      </c>
      <c r="G25" s="581">
        <v>3.6</v>
      </c>
      <c r="H25" s="580">
        <v>3.5</v>
      </c>
      <c r="I25" s="580">
        <v>3.5</v>
      </c>
      <c r="J25" s="580" t="s">
        <v>59</v>
      </c>
      <c r="K25" s="597">
        <v>5</v>
      </c>
      <c r="L25" s="243" t="s">
        <v>59</v>
      </c>
      <c r="M25" s="239" t="s">
        <v>22</v>
      </c>
      <c r="N25" s="239">
        <v>3.6</v>
      </c>
      <c r="O25" s="239">
        <v>3.6</v>
      </c>
      <c r="P25" s="594" t="s">
        <v>60</v>
      </c>
    </row>
    <row r="26" spans="1:16" s="553" customFormat="1" ht="34.799999999999997">
      <c r="A26" s="876"/>
      <c r="B26" s="868"/>
      <c r="C26" s="867" t="s">
        <v>61</v>
      </c>
      <c r="D26" s="583" t="s">
        <v>34</v>
      </c>
      <c r="E26" s="580">
        <v>2</v>
      </c>
      <c r="F26" s="580">
        <v>3</v>
      </c>
      <c r="G26" s="580">
        <v>3</v>
      </c>
      <c r="H26" s="580">
        <v>3</v>
      </c>
      <c r="I26" s="580">
        <v>3</v>
      </c>
      <c r="J26" s="628">
        <v>3</v>
      </c>
      <c r="K26" s="580">
        <v>1</v>
      </c>
      <c r="L26" s="629">
        <v>3</v>
      </c>
      <c r="M26" s="580">
        <v>2</v>
      </c>
      <c r="N26" s="628">
        <v>3</v>
      </c>
      <c r="O26" s="628">
        <v>3</v>
      </c>
      <c r="P26" s="608" t="s">
        <v>23</v>
      </c>
    </row>
    <row r="27" spans="1:16" s="553" customFormat="1" ht="34.799999999999997">
      <c r="A27" s="876"/>
      <c r="B27" s="868"/>
      <c r="C27" s="867"/>
      <c r="D27" s="583" t="s">
        <v>35</v>
      </c>
      <c r="E27" s="580">
        <v>12</v>
      </c>
      <c r="F27" s="580">
        <v>12</v>
      </c>
      <c r="G27" s="580">
        <v>12</v>
      </c>
      <c r="H27" s="580">
        <v>12</v>
      </c>
      <c r="I27" s="580">
        <v>12</v>
      </c>
      <c r="J27" s="628">
        <v>12</v>
      </c>
      <c r="K27" s="580">
        <v>6</v>
      </c>
      <c r="L27" s="629">
        <v>12</v>
      </c>
      <c r="M27" s="580">
        <v>9</v>
      </c>
      <c r="N27" s="628">
        <v>12</v>
      </c>
      <c r="O27" s="628">
        <v>12</v>
      </c>
      <c r="P27" s="608" t="s">
        <v>23</v>
      </c>
    </row>
    <row r="28" spans="1:16" s="553" customFormat="1" ht="34.799999999999997">
      <c r="A28" s="876"/>
      <c r="B28" s="868"/>
      <c r="C28" s="867"/>
      <c r="D28" s="583" t="s">
        <v>36</v>
      </c>
      <c r="E28" s="580"/>
      <c r="F28" s="580"/>
      <c r="G28" s="580">
        <v>39</v>
      </c>
      <c r="H28" s="580">
        <v>52</v>
      </c>
      <c r="I28" s="580">
        <v>39</v>
      </c>
      <c r="J28" s="580">
        <v>52</v>
      </c>
      <c r="K28" s="580">
        <v>26</v>
      </c>
      <c r="L28" s="629">
        <v>52</v>
      </c>
      <c r="M28" s="580">
        <v>39</v>
      </c>
      <c r="N28" s="580">
        <v>52</v>
      </c>
      <c r="O28" s="580">
        <v>52</v>
      </c>
      <c r="P28" s="608" t="s">
        <v>23</v>
      </c>
    </row>
    <row r="29" spans="1:16" s="553" customFormat="1" ht="69.599999999999994">
      <c r="A29" s="876"/>
      <c r="B29" s="868"/>
      <c r="C29" s="870" t="s">
        <v>62</v>
      </c>
      <c r="D29" s="583" t="s">
        <v>37</v>
      </c>
      <c r="E29" s="580"/>
      <c r="F29" s="580"/>
      <c r="G29" s="580">
        <v>5</v>
      </c>
      <c r="H29" s="580">
        <v>5</v>
      </c>
      <c r="I29" s="580">
        <v>0</v>
      </c>
      <c r="J29" s="580">
        <v>5</v>
      </c>
      <c r="K29" s="580">
        <v>1</v>
      </c>
      <c r="L29" s="629">
        <v>0</v>
      </c>
      <c r="M29" s="580">
        <v>0</v>
      </c>
      <c r="N29" s="628">
        <v>5</v>
      </c>
      <c r="O29" s="628">
        <v>0</v>
      </c>
      <c r="P29" s="580" t="s">
        <v>23</v>
      </c>
    </row>
    <row r="30" spans="1:16" s="553" customFormat="1" ht="34.799999999999997">
      <c r="A30" s="876"/>
      <c r="B30" s="868"/>
      <c r="C30" s="870"/>
      <c r="D30" s="573" t="s">
        <v>38</v>
      </c>
      <c r="E30" s="580" t="s">
        <v>32</v>
      </c>
      <c r="F30" s="580" t="s">
        <v>32</v>
      </c>
      <c r="G30" s="580" t="s">
        <v>32</v>
      </c>
      <c r="H30" s="580" t="s">
        <v>32</v>
      </c>
      <c r="I30" s="580" t="s">
        <v>32</v>
      </c>
      <c r="J30" s="580" t="s">
        <v>32</v>
      </c>
      <c r="K30" s="580" t="s">
        <v>39</v>
      </c>
      <c r="L30" s="629" t="s">
        <v>32</v>
      </c>
      <c r="M30" s="580" t="s">
        <v>40</v>
      </c>
      <c r="N30" s="628" t="s">
        <v>32</v>
      </c>
      <c r="O30" s="628" t="s">
        <v>32</v>
      </c>
      <c r="P30" s="580" t="s">
        <v>23</v>
      </c>
    </row>
    <row r="31" spans="1:16" s="553" customFormat="1" ht="34.799999999999997">
      <c r="A31" s="876"/>
      <c r="B31" s="868"/>
      <c r="C31" s="870"/>
      <c r="D31" s="573" t="s">
        <v>41</v>
      </c>
      <c r="E31" s="580"/>
      <c r="F31" s="580"/>
      <c r="G31" s="580"/>
      <c r="H31" s="580"/>
      <c r="I31" s="580"/>
      <c r="J31" s="580"/>
      <c r="K31" s="580"/>
      <c r="L31" s="629"/>
      <c r="M31" s="580"/>
      <c r="N31" s="628" t="s">
        <v>42</v>
      </c>
      <c r="O31" s="628" t="s">
        <v>42</v>
      </c>
      <c r="P31" s="580" t="s">
        <v>23</v>
      </c>
    </row>
    <row r="32" spans="1:16" s="553" customFormat="1" ht="52.2">
      <c r="A32" s="876"/>
      <c r="B32" s="868"/>
      <c r="C32" s="582" t="s">
        <v>63</v>
      </c>
      <c r="D32" s="573" t="s">
        <v>64</v>
      </c>
      <c r="E32" s="599">
        <v>0.48</v>
      </c>
      <c r="F32" s="599">
        <v>0.64</v>
      </c>
      <c r="G32" s="600">
        <v>0.871</v>
      </c>
      <c r="H32" s="600">
        <v>0.94640000000000002</v>
      </c>
      <c r="I32" s="600">
        <v>0.55789999999999995</v>
      </c>
      <c r="J32" s="575">
        <v>0.91390000000000005</v>
      </c>
      <c r="K32" s="627">
        <v>0.88500000000000001</v>
      </c>
      <c r="L32" s="636">
        <v>0.84530140027033496</v>
      </c>
      <c r="M32" s="627">
        <v>0.51745998465554499</v>
      </c>
      <c r="N32" s="627" t="s">
        <v>65</v>
      </c>
      <c r="O32" s="627" t="s">
        <v>65</v>
      </c>
      <c r="P32" s="239" t="s">
        <v>66</v>
      </c>
    </row>
    <row r="33" spans="1:16" s="553" customFormat="1" ht="52.2">
      <c r="A33" s="876"/>
      <c r="B33" s="868"/>
      <c r="C33" s="846" t="s">
        <v>67</v>
      </c>
      <c r="D33" s="573" t="s">
        <v>68</v>
      </c>
      <c r="E33" s="599"/>
      <c r="F33" s="599"/>
      <c r="G33" s="601"/>
      <c r="H33" s="601"/>
      <c r="I33" s="637"/>
      <c r="J33" s="601" t="s">
        <v>39</v>
      </c>
      <c r="K33" s="601" t="s">
        <v>32</v>
      </c>
      <c r="L33" s="629">
        <v>2</v>
      </c>
      <c r="M33" s="601" t="s">
        <v>69</v>
      </c>
      <c r="N33" s="638">
        <v>2</v>
      </c>
      <c r="O33" s="638">
        <v>2</v>
      </c>
      <c r="P33" s="580" t="s">
        <v>23</v>
      </c>
    </row>
    <row r="34" spans="1:16" s="553" customFormat="1" ht="52.2">
      <c r="A34" s="876"/>
      <c r="B34" s="868"/>
      <c r="C34" s="846"/>
      <c r="D34" s="573" t="s">
        <v>70</v>
      </c>
      <c r="E34" s="599"/>
      <c r="F34" s="599"/>
      <c r="G34" s="600"/>
      <c r="H34" s="600"/>
      <c r="I34" s="600"/>
      <c r="J34" s="575"/>
      <c r="K34" s="601">
        <v>2</v>
      </c>
      <c r="L34" s="639">
        <v>2</v>
      </c>
      <c r="M34" s="601">
        <v>2</v>
      </c>
      <c r="N34" s="601">
        <v>2</v>
      </c>
      <c r="O34" s="601">
        <v>2</v>
      </c>
      <c r="P34" s="640" t="s">
        <v>71</v>
      </c>
    </row>
    <row r="35" spans="1:16" s="553" customFormat="1" ht="52.2">
      <c r="A35" s="876" t="s">
        <v>72</v>
      </c>
      <c r="B35" s="868" t="s">
        <v>73</v>
      </c>
      <c r="C35" s="870" t="s">
        <v>74</v>
      </c>
      <c r="D35" s="573" t="s">
        <v>75</v>
      </c>
      <c r="E35" s="602"/>
      <c r="F35" s="602"/>
      <c r="G35" s="575"/>
      <c r="H35" s="575"/>
      <c r="I35" s="575"/>
      <c r="J35" s="575">
        <v>0.2</v>
      </c>
      <c r="K35" s="575">
        <v>0.25</v>
      </c>
      <c r="L35" s="641">
        <v>0.85</v>
      </c>
      <c r="M35" s="575">
        <v>0.9</v>
      </c>
      <c r="N35" s="575">
        <v>1</v>
      </c>
      <c r="O35" s="575">
        <v>1</v>
      </c>
      <c r="P35" s="609" t="s">
        <v>25</v>
      </c>
    </row>
    <row r="36" spans="1:16" s="553" customFormat="1" ht="34.799999999999997">
      <c r="A36" s="876"/>
      <c r="B36" s="868"/>
      <c r="C36" s="870"/>
      <c r="D36" s="603" t="s">
        <v>76</v>
      </c>
      <c r="E36" s="602"/>
      <c r="F36" s="602"/>
      <c r="G36" s="575"/>
      <c r="H36" s="575"/>
      <c r="I36" s="575"/>
      <c r="J36" s="575">
        <v>0.05</v>
      </c>
      <c r="K36" s="575">
        <v>0.1</v>
      </c>
      <c r="L36" s="641">
        <v>0.27</v>
      </c>
      <c r="M36" s="575">
        <v>0.65</v>
      </c>
      <c r="N36" s="575">
        <v>1</v>
      </c>
      <c r="O36" s="575"/>
      <c r="P36" s="609" t="s">
        <v>25</v>
      </c>
    </row>
    <row r="37" spans="1:16" s="553" customFormat="1" ht="34.799999999999997">
      <c r="A37" s="876"/>
      <c r="B37" s="868"/>
      <c r="C37" s="870"/>
      <c r="D37" s="573" t="s">
        <v>77</v>
      </c>
      <c r="E37" s="239" t="s">
        <v>78</v>
      </c>
      <c r="F37" s="602">
        <v>0.3</v>
      </c>
      <c r="G37" s="602">
        <v>0.45</v>
      </c>
      <c r="H37" s="602">
        <v>0.85</v>
      </c>
      <c r="I37" s="602">
        <v>0.9</v>
      </c>
      <c r="J37" s="575">
        <v>0.95</v>
      </c>
      <c r="K37" s="799" t="s">
        <v>78</v>
      </c>
      <c r="L37" s="800" t="s">
        <v>78</v>
      </c>
      <c r="M37" s="575">
        <v>0.3</v>
      </c>
      <c r="N37" s="575">
        <v>0.5</v>
      </c>
      <c r="O37" s="575">
        <v>0.8</v>
      </c>
      <c r="P37" s="609" t="s">
        <v>25</v>
      </c>
    </row>
    <row r="38" spans="1:16" s="553" customFormat="1">
      <c r="A38" s="868"/>
      <c r="B38" s="868"/>
      <c r="C38" s="870"/>
      <c r="D38" s="603" t="s">
        <v>79</v>
      </c>
      <c r="E38" s="604" t="s">
        <v>78</v>
      </c>
      <c r="F38" s="604" t="s">
        <v>78</v>
      </c>
      <c r="G38" s="604" t="s">
        <v>78</v>
      </c>
      <c r="H38" s="605" t="s">
        <v>80</v>
      </c>
      <c r="I38" s="605"/>
      <c r="J38" s="643"/>
      <c r="K38" s="605"/>
      <c r="L38" s="644"/>
      <c r="M38" s="575">
        <v>0.9</v>
      </c>
      <c r="N38" s="575"/>
      <c r="O38" s="575"/>
      <c r="P38" s="239" t="s">
        <v>25</v>
      </c>
    </row>
    <row r="39" spans="1:16" s="553" customFormat="1">
      <c r="A39" s="876"/>
      <c r="B39" s="868"/>
      <c r="C39" s="870"/>
      <c r="D39" s="603" t="s">
        <v>81</v>
      </c>
      <c r="E39" s="239" t="s">
        <v>78</v>
      </c>
      <c r="F39" s="239" t="s">
        <v>78</v>
      </c>
      <c r="G39" s="239" t="s">
        <v>78</v>
      </c>
      <c r="H39" s="602" t="s">
        <v>80</v>
      </c>
      <c r="I39" s="602">
        <v>0.2</v>
      </c>
      <c r="J39" s="575">
        <v>0.5</v>
      </c>
      <c r="K39" s="602">
        <v>0.65</v>
      </c>
      <c r="L39" s="641">
        <v>1</v>
      </c>
      <c r="M39" s="602">
        <v>1</v>
      </c>
      <c r="N39" s="602"/>
      <c r="O39" s="602"/>
      <c r="P39" s="609" t="s">
        <v>25</v>
      </c>
    </row>
    <row r="40" spans="1:16" s="553" customFormat="1" ht="36.9" customHeight="1">
      <c r="A40" s="876"/>
      <c r="B40" s="868"/>
      <c r="C40" s="870"/>
      <c r="D40" s="603" t="s">
        <v>82</v>
      </c>
      <c r="E40" s="239"/>
      <c r="F40" s="239"/>
      <c r="G40" s="239"/>
      <c r="H40" s="602"/>
      <c r="I40" s="602"/>
      <c r="J40" s="575">
        <v>0.38</v>
      </c>
      <c r="K40" s="602">
        <v>0.45</v>
      </c>
      <c r="L40" s="641">
        <v>0.85</v>
      </c>
      <c r="M40" s="602">
        <v>1</v>
      </c>
      <c r="N40" s="602"/>
      <c r="O40" s="602"/>
      <c r="P40" s="609" t="s">
        <v>25</v>
      </c>
    </row>
    <row r="41" spans="1:16" s="553" customFormat="1" ht="34.799999999999997">
      <c r="A41" s="876"/>
      <c r="B41" s="868"/>
      <c r="C41" s="870"/>
      <c r="D41" s="573" t="s">
        <v>83</v>
      </c>
      <c r="E41" s="574">
        <v>0.96899999999999997</v>
      </c>
      <c r="F41" s="574">
        <v>0.91800000000000004</v>
      </c>
      <c r="G41" s="575">
        <v>0.92307692307692302</v>
      </c>
      <c r="H41" s="575">
        <v>0.94430000000000003</v>
      </c>
      <c r="I41" s="575">
        <v>0.88460000000000005</v>
      </c>
      <c r="J41" s="575">
        <v>0.92200000000000004</v>
      </c>
      <c r="K41" s="602">
        <v>0.95</v>
      </c>
      <c r="L41" s="641">
        <v>0.96199999999999997</v>
      </c>
      <c r="M41" s="602">
        <v>0.72699999999999998</v>
      </c>
      <c r="N41" s="602">
        <v>0.95</v>
      </c>
      <c r="O41" s="602">
        <v>0.95</v>
      </c>
      <c r="P41" s="609" t="s">
        <v>25</v>
      </c>
    </row>
    <row r="42" spans="1:16" s="553" customFormat="1" ht="52.2">
      <c r="A42" s="876"/>
      <c r="B42" s="868"/>
      <c r="C42" s="870"/>
      <c r="D42" s="603" t="s">
        <v>84</v>
      </c>
      <c r="E42" s="574"/>
      <c r="F42" s="574"/>
      <c r="G42" s="575"/>
      <c r="H42" s="575"/>
      <c r="I42" s="575"/>
      <c r="J42" s="575"/>
      <c r="K42" s="602">
        <v>0.5</v>
      </c>
      <c r="L42" s="641">
        <v>0.65</v>
      </c>
      <c r="M42" s="575">
        <v>0.75</v>
      </c>
      <c r="N42" s="602">
        <v>1</v>
      </c>
      <c r="O42" s="575"/>
      <c r="P42" s="609" t="s">
        <v>25</v>
      </c>
    </row>
    <row r="43" spans="1:16" s="553" customFormat="1" ht="34.799999999999997">
      <c r="A43" s="876"/>
      <c r="B43" s="868"/>
      <c r="C43" s="870"/>
      <c r="D43" s="606" t="s">
        <v>85</v>
      </c>
      <c r="E43" s="574"/>
      <c r="F43" s="574"/>
      <c r="G43" s="575"/>
      <c r="H43" s="601">
        <v>12</v>
      </c>
      <c r="I43" s="601">
        <v>12</v>
      </c>
      <c r="J43" s="601">
        <v>12</v>
      </c>
      <c r="K43" s="601">
        <v>6</v>
      </c>
      <c r="L43" s="243">
        <v>12</v>
      </c>
      <c r="M43" s="601">
        <v>11</v>
      </c>
      <c r="N43" s="601">
        <v>12</v>
      </c>
      <c r="O43" s="601">
        <v>12</v>
      </c>
      <c r="P43" s="609" t="s">
        <v>60</v>
      </c>
    </row>
    <row r="44" spans="1:16" s="553" customFormat="1">
      <c r="A44" s="876" t="s">
        <v>86</v>
      </c>
      <c r="B44" s="868" t="s">
        <v>87</v>
      </c>
      <c r="C44" s="870" t="s">
        <v>88</v>
      </c>
      <c r="D44" s="607" t="s">
        <v>89</v>
      </c>
      <c r="E44" s="608">
        <v>1</v>
      </c>
      <c r="F44" s="580">
        <v>2</v>
      </c>
      <c r="G44" s="580">
        <v>2</v>
      </c>
      <c r="H44" s="580">
        <v>2</v>
      </c>
      <c r="I44" s="580">
        <v>0</v>
      </c>
      <c r="J44" s="239">
        <v>2</v>
      </c>
      <c r="K44" s="239">
        <v>0</v>
      </c>
      <c r="L44" s="243">
        <v>2</v>
      </c>
      <c r="M44" s="239">
        <v>1</v>
      </c>
      <c r="N44" s="239">
        <v>2</v>
      </c>
      <c r="O44" s="239">
        <v>1</v>
      </c>
      <c r="P44" s="609" t="s">
        <v>90</v>
      </c>
    </row>
    <row r="45" spans="1:16" s="553" customFormat="1" ht="34.799999999999997">
      <c r="A45" s="876"/>
      <c r="B45" s="868"/>
      <c r="C45" s="870"/>
      <c r="D45" s="607" t="s">
        <v>91</v>
      </c>
      <c r="E45" s="608"/>
      <c r="F45" s="609">
        <v>1</v>
      </c>
      <c r="G45" s="609">
        <v>0</v>
      </c>
      <c r="H45" s="609">
        <v>2</v>
      </c>
      <c r="I45" s="609">
        <v>2</v>
      </c>
      <c r="J45" s="239">
        <v>3</v>
      </c>
      <c r="K45" s="239">
        <v>1</v>
      </c>
      <c r="L45" s="243">
        <v>0</v>
      </c>
      <c r="M45" s="239" t="s">
        <v>92</v>
      </c>
      <c r="N45" s="239" t="s">
        <v>92</v>
      </c>
      <c r="O45" s="239">
        <v>1</v>
      </c>
      <c r="P45" s="609" t="s">
        <v>90</v>
      </c>
    </row>
    <row r="46" spans="1:16" s="553" customFormat="1" ht="34.799999999999997">
      <c r="A46" s="881" t="s">
        <v>93</v>
      </c>
      <c r="B46" s="868" t="s">
        <v>94</v>
      </c>
      <c r="C46" s="870" t="s">
        <v>95</v>
      </c>
      <c r="D46" s="583" t="s">
        <v>96</v>
      </c>
      <c r="E46" s="588"/>
      <c r="F46" s="588">
        <v>0.05</v>
      </c>
      <c r="G46" s="588">
        <v>0.15</v>
      </c>
      <c r="H46" s="588">
        <v>0.2</v>
      </c>
      <c r="I46" s="588">
        <v>0.2</v>
      </c>
      <c r="J46" s="645">
        <v>0.5</v>
      </c>
      <c r="K46" s="574">
        <v>0.6</v>
      </c>
      <c r="L46" s="646">
        <v>0.75</v>
      </c>
      <c r="M46" s="574">
        <v>0.78</v>
      </c>
      <c r="N46" s="574">
        <v>0.81</v>
      </c>
      <c r="O46" s="574">
        <v>1</v>
      </c>
      <c r="P46" s="609" t="s">
        <v>90</v>
      </c>
    </row>
    <row r="47" spans="1:16" s="553" customFormat="1" ht="34.799999999999997">
      <c r="A47" s="881"/>
      <c r="B47" s="868"/>
      <c r="C47" s="870"/>
      <c r="D47" s="611" t="s">
        <v>97</v>
      </c>
      <c r="E47" s="588"/>
      <c r="F47" s="588"/>
      <c r="G47" s="588"/>
      <c r="H47" s="588"/>
      <c r="I47" s="588"/>
      <c r="J47" s="647"/>
      <c r="K47" s="574"/>
      <c r="L47" s="640">
        <v>4</v>
      </c>
      <c r="M47" s="239">
        <v>4</v>
      </c>
      <c r="N47" s="239">
        <v>5</v>
      </c>
      <c r="O47" s="239">
        <v>5</v>
      </c>
      <c r="P47" s="609" t="s">
        <v>90</v>
      </c>
    </row>
    <row r="48" spans="1:16" s="553" customFormat="1" ht="78.599999999999994" customHeight="1">
      <c r="A48" s="881"/>
      <c r="B48" s="868"/>
      <c r="C48" s="612" t="s">
        <v>98</v>
      </c>
      <c r="D48" s="583" t="s">
        <v>99</v>
      </c>
      <c r="E48" s="588"/>
      <c r="F48" s="588"/>
      <c r="G48" s="588"/>
      <c r="H48" s="588"/>
      <c r="I48" s="588"/>
      <c r="J48" s="647"/>
      <c r="K48" s="574"/>
      <c r="L48" s="640"/>
      <c r="M48" s="627"/>
      <c r="N48" s="627"/>
      <c r="O48" s="627"/>
      <c r="P48" s="609"/>
    </row>
    <row r="49" spans="1:16" s="553" customFormat="1" ht="34.799999999999997">
      <c r="A49" s="881" t="s">
        <v>100</v>
      </c>
      <c r="B49" s="868" t="s">
        <v>101</v>
      </c>
      <c r="C49" s="846" t="s">
        <v>102</v>
      </c>
      <c r="D49" s="801" t="s">
        <v>103</v>
      </c>
      <c r="E49" s="613">
        <v>-0.03</v>
      </c>
      <c r="F49" s="613">
        <v>-6.9000000000000006E-2</v>
      </c>
      <c r="G49" s="613">
        <v>-4.2999999999999997E-2</v>
      </c>
      <c r="H49" s="613">
        <v>-3.2000000000000001E-2</v>
      </c>
      <c r="I49" s="648">
        <v>-5.1999999999999998E-2</v>
      </c>
      <c r="J49" s="648">
        <v>-5.5E-2</v>
      </c>
      <c r="K49" s="239">
        <v>5</v>
      </c>
      <c r="L49" s="243">
        <v>7.5</v>
      </c>
      <c r="M49" s="239" t="s">
        <v>104</v>
      </c>
      <c r="N49" s="649">
        <v>-2.7856123350404001E-2</v>
      </c>
      <c r="O49" s="649">
        <v>-2.6398210932287999E-2</v>
      </c>
      <c r="P49" s="640" t="s">
        <v>71</v>
      </c>
    </row>
    <row r="50" spans="1:16" s="553" customFormat="1">
      <c r="A50" s="881"/>
      <c r="B50" s="868"/>
      <c r="C50" s="846"/>
      <c r="D50" s="801" t="s">
        <v>105</v>
      </c>
      <c r="E50" s="613">
        <v>-2E-3</v>
      </c>
      <c r="F50" s="613">
        <v>4.0000000000000001E-3</v>
      </c>
      <c r="G50" s="613">
        <v>1.9E-2</v>
      </c>
      <c r="H50" s="613">
        <v>-3.2000000000000001E-2</v>
      </c>
      <c r="I50" s="648">
        <v>1.9E-2</v>
      </c>
      <c r="J50" s="648">
        <v>3.9E-2</v>
      </c>
      <c r="K50" s="239">
        <v>14.6</v>
      </c>
      <c r="L50" s="243">
        <v>0.7</v>
      </c>
      <c r="M50" s="239" t="s">
        <v>104</v>
      </c>
      <c r="N50" s="649">
        <v>1.7999999999999999E-2</v>
      </c>
      <c r="O50" s="649">
        <v>2.19088183998239E-2</v>
      </c>
      <c r="P50" s="640" t="s">
        <v>71</v>
      </c>
    </row>
    <row r="51" spans="1:16" s="553" customFormat="1" ht="34.799999999999997">
      <c r="A51" s="881"/>
      <c r="B51" s="868"/>
      <c r="C51" s="846"/>
      <c r="D51" s="801" t="s">
        <v>106</v>
      </c>
      <c r="E51" s="613">
        <v>0.51600000000000001</v>
      </c>
      <c r="F51" s="613">
        <v>0.499</v>
      </c>
      <c r="G51" s="613">
        <v>0.52100000000000002</v>
      </c>
      <c r="H51" s="613">
        <v>0.59299999999999997</v>
      </c>
      <c r="I51" s="648">
        <v>0.65200000000000002</v>
      </c>
      <c r="J51" s="648">
        <v>0.57099999999999995</v>
      </c>
      <c r="K51" s="239">
        <v>50.3</v>
      </c>
      <c r="L51" s="243">
        <v>43.8</v>
      </c>
      <c r="M51" s="239" t="s">
        <v>104</v>
      </c>
      <c r="N51" s="649">
        <v>0.414747341534698</v>
      </c>
      <c r="O51" s="649">
        <v>0.40710743105703801</v>
      </c>
      <c r="P51" s="640" t="s">
        <v>71</v>
      </c>
    </row>
    <row r="52" spans="1:16" s="553" customFormat="1" ht="52.2">
      <c r="A52" s="881"/>
      <c r="B52" s="868"/>
      <c r="C52" s="846"/>
      <c r="D52" s="802" t="s">
        <v>107</v>
      </c>
      <c r="E52" s="613">
        <v>0.32300000000000001</v>
      </c>
      <c r="F52" s="613">
        <v>0.33400000000000002</v>
      </c>
      <c r="G52" s="613">
        <v>0.373</v>
      </c>
      <c r="H52" s="613">
        <v>0.42199999999999999</v>
      </c>
      <c r="I52" s="648">
        <v>0.46800000000000003</v>
      </c>
      <c r="J52" s="648">
        <v>0.54400000000000004</v>
      </c>
      <c r="K52" s="239">
        <v>59</v>
      </c>
      <c r="L52" s="243">
        <v>60.8</v>
      </c>
      <c r="M52" s="239" t="s">
        <v>104</v>
      </c>
      <c r="N52" s="649">
        <v>0.53474473195396399</v>
      </c>
      <c r="O52" s="649">
        <v>0.50668251372176498</v>
      </c>
      <c r="P52" s="640" t="s">
        <v>71</v>
      </c>
    </row>
    <row r="53" spans="1:16" s="553" customFormat="1">
      <c r="A53" s="881"/>
      <c r="B53" s="868"/>
      <c r="C53" s="846"/>
      <c r="D53" s="801" t="s">
        <v>108</v>
      </c>
      <c r="E53" s="613">
        <v>0.14099999999999999</v>
      </c>
      <c r="F53" s="613">
        <v>0.151</v>
      </c>
      <c r="G53" s="613">
        <v>0.152</v>
      </c>
      <c r="H53" s="613">
        <v>0.152</v>
      </c>
      <c r="I53" s="648">
        <v>0.13600000000000001</v>
      </c>
      <c r="J53" s="648">
        <v>0.155</v>
      </c>
      <c r="K53" s="239">
        <v>16.600000000000001</v>
      </c>
      <c r="L53" s="243">
        <v>17.8</v>
      </c>
      <c r="M53" s="239" t="s">
        <v>104</v>
      </c>
      <c r="N53" s="649">
        <v>0.171985913693908</v>
      </c>
      <c r="O53" s="649">
        <v>0.16651343850311801</v>
      </c>
      <c r="P53" s="640" t="s">
        <v>71</v>
      </c>
    </row>
    <row r="54" spans="1:16" s="553" customFormat="1" ht="69.599999999999994">
      <c r="A54" s="881"/>
      <c r="B54" s="868"/>
      <c r="C54" s="578" t="s">
        <v>109</v>
      </c>
      <c r="D54" s="803" t="s">
        <v>110</v>
      </c>
      <c r="E54" s="580">
        <v>3</v>
      </c>
      <c r="F54" s="580">
        <v>2</v>
      </c>
      <c r="G54" s="580">
        <v>1</v>
      </c>
      <c r="H54" s="580">
        <v>2</v>
      </c>
      <c r="I54" s="580">
        <v>0</v>
      </c>
      <c r="J54" s="580">
        <v>1</v>
      </c>
      <c r="K54" s="239">
        <v>2</v>
      </c>
      <c r="L54" s="243">
        <v>1</v>
      </c>
      <c r="M54" s="589">
        <v>2</v>
      </c>
      <c r="N54" s="589">
        <v>2</v>
      </c>
      <c r="O54" s="589">
        <v>2</v>
      </c>
      <c r="P54" s="580" t="s">
        <v>111</v>
      </c>
    </row>
    <row r="55" spans="1:16" s="553" customFormat="1" ht="39.6" customHeight="1">
      <c r="A55" s="882" t="s">
        <v>112</v>
      </c>
      <c r="B55" s="873" t="s">
        <v>113</v>
      </c>
      <c r="C55" s="862" t="s">
        <v>114</v>
      </c>
      <c r="D55" s="607" t="s">
        <v>115</v>
      </c>
      <c r="E55" s="614">
        <v>0.40100000000000002</v>
      </c>
      <c r="F55" s="575">
        <v>0.42</v>
      </c>
      <c r="G55" s="575">
        <v>0.435</v>
      </c>
      <c r="H55" s="575">
        <v>0.435</v>
      </c>
      <c r="I55" s="575">
        <v>0.33800000000000002</v>
      </c>
      <c r="J55" s="574">
        <v>0.35749999999999998</v>
      </c>
      <c r="K55" s="574">
        <v>0.35749999999999998</v>
      </c>
      <c r="L55" s="646" t="s">
        <v>59</v>
      </c>
      <c r="M55" s="650" t="s">
        <v>116</v>
      </c>
      <c r="N55" s="651">
        <v>0.3921</v>
      </c>
      <c r="O55" s="651">
        <v>0.40560000000000002</v>
      </c>
      <c r="P55" s="609" t="s">
        <v>117</v>
      </c>
    </row>
    <row r="56" spans="1:16" s="553" customFormat="1">
      <c r="A56" s="883"/>
      <c r="B56" s="874"/>
      <c r="C56" s="863"/>
      <c r="D56" s="607" t="s">
        <v>118</v>
      </c>
      <c r="E56" s="614">
        <v>0.53900000000000003</v>
      </c>
      <c r="F56" s="614">
        <v>0.57899999999999996</v>
      </c>
      <c r="G56" s="614">
        <v>0.61699999999999999</v>
      </c>
      <c r="H56" s="575">
        <v>0.70860000000000001</v>
      </c>
      <c r="I56" s="575">
        <v>0.70099999999999996</v>
      </c>
      <c r="J56" s="574">
        <v>0.754</v>
      </c>
      <c r="K56" s="574">
        <v>0.754</v>
      </c>
      <c r="L56" s="646" t="s">
        <v>59</v>
      </c>
      <c r="M56" s="602">
        <v>0.79069999999999996</v>
      </c>
      <c r="N56" s="652">
        <v>0.81</v>
      </c>
      <c r="O56" s="653">
        <v>0.83</v>
      </c>
      <c r="P56" s="609" t="s">
        <v>117</v>
      </c>
    </row>
    <row r="57" spans="1:16" customFormat="1" ht="34.799999999999997">
      <c r="A57" s="883"/>
      <c r="B57" s="874"/>
      <c r="C57" s="863"/>
      <c r="D57" s="607" t="s">
        <v>119</v>
      </c>
      <c r="E57" s="614"/>
      <c r="F57" s="580">
        <v>740</v>
      </c>
      <c r="G57" s="580">
        <v>1055</v>
      </c>
      <c r="H57" s="580">
        <v>2155</v>
      </c>
      <c r="I57" s="580">
        <v>3731</v>
      </c>
      <c r="J57" s="580">
        <v>8167</v>
      </c>
      <c r="K57" s="580">
        <v>6792</v>
      </c>
      <c r="L57" s="580">
        <v>9234</v>
      </c>
      <c r="M57" s="580">
        <v>6339</v>
      </c>
      <c r="N57" s="580">
        <v>10000</v>
      </c>
      <c r="O57" s="580">
        <v>6000</v>
      </c>
      <c r="P57" s="609" t="s">
        <v>117</v>
      </c>
    </row>
    <row r="58" spans="1:16" s="553" customFormat="1" ht="34.799999999999997">
      <c r="A58" s="883"/>
      <c r="B58" s="874"/>
      <c r="C58" s="863"/>
      <c r="D58" s="583" t="s">
        <v>120</v>
      </c>
      <c r="E58" s="577"/>
      <c r="F58" s="577"/>
      <c r="G58" s="577"/>
      <c r="H58" s="577"/>
      <c r="I58" s="577"/>
      <c r="J58" s="577"/>
      <c r="K58" s="577"/>
      <c r="L58" s="654">
        <v>3627000000</v>
      </c>
      <c r="M58" s="655">
        <f>81600000+150000000+135600000+600000000+420000000+450000000+1500000000+260255900+20000000</f>
        <v>3617455900</v>
      </c>
      <c r="N58" s="656">
        <v>8000000000</v>
      </c>
      <c r="O58" s="656">
        <v>10000000000</v>
      </c>
      <c r="P58" s="609" t="s">
        <v>117</v>
      </c>
    </row>
    <row r="59" spans="1:16" s="553" customFormat="1" ht="34.799999999999997">
      <c r="A59" s="883"/>
      <c r="B59" s="874"/>
      <c r="C59" s="863"/>
      <c r="D59" s="583" t="s">
        <v>121</v>
      </c>
      <c r="E59" s="577"/>
      <c r="F59" s="577"/>
      <c r="G59" s="577"/>
      <c r="H59" s="577"/>
      <c r="I59" s="577"/>
      <c r="J59" s="577"/>
      <c r="K59" s="577"/>
      <c r="L59" s="654">
        <v>24849</v>
      </c>
      <c r="M59" s="655">
        <v>29239</v>
      </c>
      <c r="N59" s="657">
        <v>50000</v>
      </c>
      <c r="O59" s="657">
        <v>75000</v>
      </c>
      <c r="P59" s="609" t="s">
        <v>117</v>
      </c>
    </row>
    <row r="60" spans="1:16" s="553" customFormat="1" ht="28.5" customHeight="1">
      <c r="A60" s="883"/>
      <c r="B60" s="874"/>
      <c r="C60" s="863"/>
      <c r="D60" s="607" t="s">
        <v>122</v>
      </c>
      <c r="E60" s="614"/>
      <c r="F60" s="614"/>
      <c r="G60" s="614"/>
      <c r="H60" s="575"/>
      <c r="I60" s="575"/>
      <c r="J60" s="574"/>
      <c r="K60" s="574"/>
      <c r="L60" s="574">
        <v>0.93</v>
      </c>
      <c r="M60" s="574">
        <v>0.96</v>
      </c>
      <c r="N60" s="574">
        <v>0.95</v>
      </c>
      <c r="O60" s="574">
        <v>0.95</v>
      </c>
      <c r="P60" s="609" t="s">
        <v>117</v>
      </c>
    </row>
    <row r="61" spans="1:16" s="553" customFormat="1" ht="38.1" customHeight="1">
      <c r="A61" s="884"/>
      <c r="B61" s="875"/>
      <c r="C61" s="864"/>
      <c r="D61" s="607" t="s">
        <v>123</v>
      </c>
      <c r="E61" s="614"/>
      <c r="F61" s="614"/>
      <c r="G61" s="614"/>
      <c r="H61" s="575"/>
      <c r="I61" s="575"/>
      <c r="J61" s="574"/>
      <c r="K61" s="574"/>
      <c r="L61" s="239">
        <v>5</v>
      </c>
      <c r="M61" s="239">
        <v>8</v>
      </c>
      <c r="N61" s="239"/>
      <c r="O61" s="239">
        <v>1</v>
      </c>
      <c r="P61" s="609" t="s">
        <v>124</v>
      </c>
    </row>
    <row r="62" spans="1:16" s="553" customFormat="1" ht="63.9" customHeight="1">
      <c r="A62" s="576" t="s">
        <v>125</v>
      </c>
      <c r="B62" s="577" t="s">
        <v>126</v>
      </c>
      <c r="C62" s="615" t="s">
        <v>98</v>
      </c>
      <c r="D62" s="583"/>
      <c r="E62" s="614"/>
      <c r="F62" s="614"/>
      <c r="G62" s="614"/>
      <c r="H62" s="575"/>
      <c r="I62" s="575"/>
      <c r="J62" s="574"/>
      <c r="K62" s="574"/>
      <c r="L62" s="239"/>
      <c r="M62" s="239"/>
      <c r="N62" s="239"/>
      <c r="O62" s="239"/>
      <c r="P62" s="609"/>
    </row>
    <row r="63" spans="1:16" s="553" customFormat="1" ht="47.1" customHeight="1">
      <c r="A63" s="576"/>
      <c r="B63" s="577"/>
      <c r="C63" s="615"/>
      <c r="D63" s="583" t="s">
        <v>127</v>
      </c>
      <c r="E63" s="614"/>
      <c r="F63" s="614"/>
      <c r="G63" s="614"/>
      <c r="H63" s="575"/>
      <c r="I63" s="575"/>
      <c r="J63" s="574"/>
      <c r="K63" s="574"/>
      <c r="L63" s="239"/>
      <c r="M63" s="239"/>
      <c r="N63" s="239"/>
      <c r="O63" s="239"/>
      <c r="P63" s="609"/>
    </row>
    <row r="64" spans="1:16" s="553" customFormat="1">
      <c r="A64" s="616">
        <v>2</v>
      </c>
      <c r="B64" s="893" t="s">
        <v>128</v>
      </c>
      <c r="C64" s="893"/>
      <c r="D64" s="893"/>
      <c r="E64" s="893"/>
      <c r="F64" s="893"/>
      <c r="G64" s="893"/>
      <c r="H64" s="893"/>
      <c r="I64" s="893"/>
      <c r="J64" s="617"/>
      <c r="K64" s="617"/>
      <c r="L64" s="617"/>
      <c r="M64" s="658"/>
      <c r="N64" s="658"/>
      <c r="O64" s="658"/>
      <c r="P64" s="617"/>
    </row>
    <row r="65" spans="1:16" s="553" customFormat="1" ht="54" customHeight="1">
      <c r="A65" s="887" t="s">
        <v>129</v>
      </c>
      <c r="B65" s="887"/>
      <c r="C65" s="887"/>
      <c r="D65" s="659" t="s">
        <v>130</v>
      </c>
      <c r="E65" s="660"/>
      <c r="F65" s="661">
        <v>0.96740000000000004</v>
      </c>
      <c r="G65" s="661">
        <v>0.63929999999999998</v>
      </c>
      <c r="H65" s="662"/>
      <c r="I65" s="662"/>
      <c r="J65" s="662"/>
      <c r="K65" s="662"/>
      <c r="L65" s="662"/>
      <c r="M65" s="708">
        <v>1.0506</v>
      </c>
      <c r="N65" s="588">
        <v>1</v>
      </c>
      <c r="O65" s="588">
        <v>1</v>
      </c>
      <c r="P65" s="580" t="s">
        <v>60</v>
      </c>
    </row>
    <row r="66" spans="1:16" s="553" customFormat="1" ht="34.799999999999997">
      <c r="A66" s="876" t="s">
        <v>131</v>
      </c>
      <c r="B66" s="868" t="s">
        <v>132</v>
      </c>
      <c r="C66" s="871" t="s">
        <v>133</v>
      </c>
      <c r="D66" s="583" t="s">
        <v>134</v>
      </c>
      <c r="E66" s="664">
        <v>0.95340000000000003</v>
      </c>
      <c r="F66" s="664">
        <v>0.95299999999999996</v>
      </c>
      <c r="G66" s="664">
        <v>1.1156999999999999</v>
      </c>
      <c r="H66" s="664">
        <v>0.95989999999999998</v>
      </c>
      <c r="I66" s="664">
        <v>0.9294</v>
      </c>
      <c r="J66" s="627">
        <v>0.99119999999999997</v>
      </c>
      <c r="K66" s="709">
        <v>1.2237</v>
      </c>
      <c r="L66" s="626">
        <v>1.0233000000000001</v>
      </c>
      <c r="M66" s="709">
        <v>0.97929999999999995</v>
      </c>
      <c r="N66" s="709">
        <v>1</v>
      </c>
      <c r="O66" s="709">
        <v>1</v>
      </c>
      <c r="P66" s="594" t="s">
        <v>135</v>
      </c>
    </row>
    <row r="67" spans="1:16" s="553" customFormat="1" ht="52.2">
      <c r="A67" s="876"/>
      <c r="B67" s="868"/>
      <c r="C67" s="871"/>
      <c r="D67" s="665" t="s">
        <v>136</v>
      </c>
      <c r="E67" s="666"/>
      <c r="F67" s="666"/>
      <c r="G67" s="666"/>
      <c r="H67" s="666"/>
      <c r="I67" s="666"/>
      <c r="J67" s="627"/>
      <c r="K67" s="709"/>
      <c r="L67" s="710">
        <v>0</v>
      </c>
      <c r="M67" s="711">
        <v>1</v>
      </c>
      <c r="N67" s="711">
        <v>1</v>
      </c>
      <c r="O67" s="711">
        <v>1</v>
      </c>
      <c r="P67" s="594" t="s">
        <v>135</v>
      </c>
    </row>
    <row r="68" spans="1:16" ht="52.2">
      <c r="A68" s="876"/>
      <c r="B68" s="868"/>
      <c r="C68" s="871"/>
      <c r="D68" s="667" t="s">
        <v>137</v>
      </c>
      <c r="E68" s="627">
        <v>1.0982000000000001</v>
      </c>
      <c r="F68" s="627">
        <v>0.93420000000000003</v>
      </c>
      <c r="G68" s="627">
        <v>0.96819999999999995</v>
      </c>
      <c r="H68" s="627">
        <v>0.97189999999999999</v>
      </c>
      <c r="I68" s="627">
        <v>1.022</v>
      </c>
      <c r="J68" s="627">
        <v>1.0982000000000001</v>
      </c>
      <c r="K68" s="627">
        <v>1.0998000000000001</v>
      </c>
      <c r="L68" s="626">
        <v>0.98</v>
      </c>
      <c r="M68" s="625">
        <v>0.8155</v>
      </c>
      <c r="N68" s="625"/>
      <c r="O68" s="627">
        <v>1</v>
      </c>
      <c r="P68" s="602" t="s">
        <v>138</v>
      </c>
    </row>
    <row r="69" spans="1:16" ht="52.2">
      <c r="A69" s="876"/>
      <c r="B69" s="868"/>
      <c r="C69" s="871"/>
      <c r="D69" s="667" t="s">
        <v>139</v>
      </c>
      <c r="E69" s="602"/>
      <c r="F69" s="602"/>
      <c r="G69" s="602"/>
      <c r="H69" s="602"/>
      <c r="I69" s="602"/>
      <c r="J69" s="712"/>
      <c r="K69" s="712"/>
      <c r="L69" s="712" t="s">
        <v>140</v>
      </c>
      <c r="M69" s="625">
        <v>1.2037</v>
      </c>
      <c r="N69" s="625"/>
      <c r="O69" s="625">
        <v>1</v>
      </c>
      <c r="P69" s="602" t="s">
        <v>138</v>
      </c>
    </row>
    <row r="70" spans="1:16" s="553" customFormat="1" ht="52.2">
      <c r="A70" s="876"/>
      <c r="B70" s="868"/>
      <c r="C70" s="871"/>
      <c r="D70" s="667" t="s">
        <v>139</v>
      </c>
      <c r="E70" s="594"/>
      <c r="F70" s="594"/>
      <c r="G70" s="594"/>
      <c r="H70" s="594"/>
      <c r="I70" s="594"/>
      <c r="J70" s="713"/>
      <c r="K70" s="713"/>
      <c r="L70" s="626"/>
      <c r="M70" s="627">
        <v>1.0506</v>
      </c>
      <c r="N70" s="627">
        <v>1</v>
      </c>
      <c r="O70" s="627">
        <v>1</v>
      </c>
      <c r="P70" s="594" t="s">
        <v>60</v>
      </c>
    </row>
    <row r="71" spans="1:16" ht="52.2">
      <c r="A71" s="876"/>
      <c r="B71" s="868"/>
      <c r="C71" s="871"/>
      <c r="D71" s="667" t="s">
        <v>141</v>
      </c>
      <c r="E71" s="602"/>
      <c r="F71" s="602"/>
      <c r="G71" s="602"/>
      <c r="H71" s="602"/>
      <c r="I71" s="602"/>
      <c r="J71" s="712"/>
      <c r="K71" s="712"/>
      <c r="L71" s="626"/>
      <c r="M71" s="714" t="s">
        <v>22</v>
      </c>
      <c r="N71" s="714" t="s">
        <v>142</v>
      </c>
      <c r="O71" s="714" t="s">
        <v>142</v>
      </c>
      <c r="P71" s="602" t="s">
        <v>138</v>
      </c>
    </row>
    <row r="72" spans="1:16">
      <c r="A72" s="876"/>
      <c r="B72" s="868"/>
      <c r="C72" s="871"/>
      <c r="D72" s="667" t="s">
        <v>143</v>
      </c>
      <c r="E72" s="602"/>
      <c r="F72" s="602"/>
      <c r="G72" s="627"/>
      <c r="H72" s="627">
        <v>8.5800000000000001E-2</v>
      </c>
      <c r="I72" s="627">
        <v>7.9299999999999995E-2</v>
      </c>
      <c r="J72" s="627">
        <v>0.16189999999999999</v>
      </c>
      <c r="K72" s="627">
        <v>0.17899999999999999</v>
      </c>
      <c r="L72" s="715">
        <v>0.17710000000000001</v>
      </c>
      <c r="M72" s="627">
        <v>0.11609999999999999</v>
      </c>
      <c r="N72" s="627"/>
      <c r="O72" s="627">
        <v>0.1</v>
      </c>
      <c r="P72" s="602" t="s">
        <v>138</v>
      </c>
    </row>
    <row r="73" spans="1:16" s="553" customFormat="1" ht="52.2">
      <c r="A73" s="876"/>
      <c r="B73" s="868"/>
      <c r="C73" s="871"/>
      <c r="D73" s="667" t="s">
        <v>139</v>
      </c>
      <c r="E73" s="594"/>
      <c r="F73" s="594"/>
      <c r="G73" s="594"/>
      <c r="H73" s="594"/>
      <c r="I73" s="594"/>
      <c r="J73" s="713"/>
      <c r="K73" s="713"/>
      <c r="L73" s="626"/>
      <c r="M73" s="627">
        <v>1.0506</v>
      </c>
      <c r="N73" s="627">
        <v>1</v>
      </c>
      <c r="O73" s="627">
        <v>1</v>
      </c>
      <c r="P73" s="594" t="s">
        <v>60</v>
      </c>
    </row>
    <row r="74" spans="1:16" s="553" customFormat="1" ht="34.799999999999997">
      <c r="A74" s="876"/>
      <c r="B74" s="868"/>
      <c r="C74" s="871"/>
      <c r="D74" s="584" t="s">
        <v>144</v>
      </c>
      <c r="E74" s="666">
        <v>0.98140000000000005</v>
      </c>
      <c r="F74" s="666">
        <v>1.2376</v>
      </c>
      <c r="G74" s="666">
        <v>1.1342000000000001</v>
      </c>
      <c r="H74" s="666">
        <v>1.0645</v>
      </c>
      <c r="I74" s="627">
        <v>0.87</v>
      </c>
      <c r="J74" s="627">
        <v>1.0886</v>
      </c>
      <c r="K74" s="627">
        <v>0.44309999999999999</v>
      </c>
      <c r="L74" s="715">
        <v>0.95050000000000001</v>
      </c>
      <c r="M74" s="627">
        <v>0.96</v>
      </c>
      <c r="N74" s="627">
        <v>1</v>
      </c>
      <c r="O74" s="627">
        <v>1</v>
      </c>
      <c r="P74" s="594" t="s">
        <v>60</v>
      </c>
    </row>
    <row r="75" spans="1:16" ht="34.799999999999997">
      <c r="A75" s="876"/>
      <c r="B75" s="868"/>
      <c r="C75" s="871"/>
      <c r="D75" s="667" t="s">
        <v>145</v>
      </c>
      <c r="E75" s="627"/>
      <c r="F75" s="627"/>
      <c r="G75" s="627"/>
      <c r="H75" s="627"/>
      <c r="I75" s="627"/>
      <c r="J75" s="627">
        <v>0.1183</v>
      </c>
      <c r="K75" s="627"/>
      <c r="L75" s="627">
        <v>6.3500000000000001E-2</v>
      </c>
      <c r="M75" s="716">
        <v>5.62E-2</v>
      </c>
      <c r="N75" s="716">
        <v>0.1</v>
      </c>
      <c r="O75" s="716">
        <v>0.1</v>
      </c>
      <c r="P75" s="602" t="s">
        <v>146</v>
      </c>
    </row>
    <row r="76" spans="1:16" s="555" customFormat="1" ht="34.799999999999997">
      <c r="A76" s="876"/>
      <c r="B76" s="868"/>
      <c r="C76" s="871"/>
      <c r="D76" s="584" t="s">
        <v>147</v>
      </c>
      <c r="E76" s="664"/>
      <c r="F76" s="664"/>
      <c r="G76" s="664"/>
      <c r="H76" s="664"/>
      <c r="I76" s="717">
        <v>0.16750000000000001</v>
      </c>
      <c r="J76" s="717">
        <v>0.1583</v>
      </c>
      <c r="K76" s="717">
        <v>0.25019999999999998</v>
      </c>
      <c r="L76" s="716" t="s">
        <v>59</v>
      </c>
      <c r="M76" s="239" t="s">
        <v>22</v>
      </c>
      <c r="N76" s="599">
        <v>0.15</v>
      </c>
      <c r="O76" s="718">
        <v>7</v>
      </c>
      <c r="P76" s="719" t="s">
        <v>148</v>
      </c>
    </row>
    <row r="77" spans="1:16" s="555" customFormat="1" ht="34.799999999999997">
      <c r="A77" s="876"/>
      <c r="B77" s="868"/>
      <c r="C77" s="871"/>
      <c r="D77" s="668" t="s">
        <v>149</v>
      </c>
      <c r="E77" s="664"/>
      <c r="F77" s="664"/>
      <c r="G77" s="664"/>
      <c r="H77" s="664">
        <v>5.1999999999999998E-2</v>
      </c>
      <c r="I77" s="664">
        <v>0.08</v>
      </c>
      <c r="J77" s="664" t="s">
        <v>59</v>
      </c>
      <c r="K77" s="664" t="s">
        <v>150</v>
      </c>
      <c r="L77" s="720">
        <v>8.7300000000000003E-2</v>
      </c>
      <c r="M77" s="666"/>
      <c r="N77" s="666"/>
      <c r="O77" s="580">
        <v>4</v>
      </c>
      <c r="P77" s="591" t="s">
        <v>151</v>
      </c>
    </row>
    <row r="78" spans="1:16" s="553" customFormat="1" ht="34.799999999999997">
      <c r="A78" s="876"/>
      <c r="B78" s="868"/>
      <c r="C78" s="871"/>
      <c r="D78" s="668" t="s">
        <v>152</v>
      </c>
      <c r="E78" s="664"/>
      <c r="F78" s="664"/>
      <c r="G78" s="664"/>
      <c r="H78" s="664">
        <v>8.9999999999999993E-3</v>
      </c>
      <c r="I78" s="664">
        <v>1.0999999999999999E-2</v>
      </c>
      <c r="J78" s="664" t="s">
        <v>59</v>
      </c>
      <c r="K78" s="664" t="s">
        <v>150</v>
      </c>
      <c r="L78" s="721">
        <v>1.5699999999999999E-2</v>
      </c>
      <c r="M78" s="666"/>
      <c r="N78" s="666"/>
      <c r="O78" s="722" t="s">
        <v>153</v>
      </c>
      <c r="P78" s="591" t="s">
        <v>151</v>
      </c>
    </row>
    <row r="79" spans="1:16" s="553" customFormat="1" ht="34.799999999999997">
      <c r="A79" s="876" t="s">
        <v>154</v>
      </c>
      <c r="B79" s="869" t="s">
        <v>155</v>
      </c>
      <c r="C79" s="867" t="s">
        <v>156</v>
      </c>
      <c r="D79" s="668" t="s">
        <v>157</v>
      </c>
      <c r="E79" s="666">
        <v>1.1040000000000001</v>
      </c>
      <c r="F79" s="666">
        <v>0.62460000000000004</v>
      </c>
      <c r="G79" s="666">
        <v>0.67979999999999996</v>
      </c>
      <c r="H79" s="666">
        <v>0.9335</v>
      </c>
      <c r="I79" s="666">
        <v>0.66149999999999998</v>
      </c>
      <c r="J79" s="664">
        <v>1.0022</v>
      </c>
      <c r="K79" s="627">
        <v>0.66620000000000001</v>
      </c>
      <c r="L79" s="626">
        <v>1.0004999999999999</v>
      </c>
      <c r="M79" s="627">
        <v>0.5</v>
      </c>
      <c r="N79" s="627" t="s">
        <v>158</v>
      </c>
      <c r="O79" s="627" t="s">
        <v>158</v>
      </c>
      <c r="P79" s="594" t="s">
        <v>111</v>
      </c>
    </row>
    <row r="80" spans="1:16" s="553" customFormat="1" ht="34.799999999999997">
      <c r="A80" s="876"/>
      <c r="B80" s="869"/>
      <c r="C80" s="867"/>
      <c r="D80" s="667" t="s">
        <v>159</v>
      </c>
      <c r="E80" s="666"/>
      <c r="F80" s="666"/>
      <c r="G80" s="666"/>
      <c r="H80" s="666"/>
      <c r="I80" s="666"/>
      <c r="J80" s="664"/>
      <c r="K80" s="627"/>
      <c r="L80" s="627"/>
      <c r="M80" s="627" t="s">
        <v>59</v>
      </c>
      <c r="N80" s="627"/>
      <c r="O80" s="718">
        <v>14</v>
      </c>
      <c r="P80" s="594" t="s">
        <v>111</v>
      </c>
    </row>
    <row r="81" spans="1:16" s="553" customFormat="1" ht="34.799999999999997">
      <c r="A81" s="876"/>
      <c r="B81" s="869"/>
      <c r="C81" s="867"/>
      <c r="D81" s="670" t="s">
        <v>160</v>
      </c>
      <c r="E81" s="671">
        <v>0.10100000000000001</v>
      </c>
      <c r="F81" s="672">
        <v>9.1999999999999998E-2</v>
      </c>
      <c r="G81" s="672">
        <v>0.106</v>
      </c>
      <c r="H81" s="672">
        <v>0.108</v>
      </c>
      <c r="I81" s="723">
        <v>0.121</v>
      </c>
      <c r="J81" s="723">
        <v>0.111</v>
      </c>
      <c r="K81" s="723">
        <v>9.7000000000000003E-2</v>
      </c>
      <c r="L81" s="723">
        <v>0.10199999999999999</v>
      </c>
      <c r="M81" s="723">
        <v>8.5999999999999993E-2</v>
      </c>
      <c r="N81" s="723">
        <v>8.5000000000000006E-2</v>
      </c>
      <c r="O81" s="672">
        <v>8.4000000000000005E-2</v>
      </c>
      <c r="P81" s="608" t="s">
        <v>111</v>
      </c>
    </row>
    <row r="82" spans="1:16" s="553" customFormat="1" ht="34.799999999999997">
      <c r="A82" s="876"/>
      <c r="B82" s="869"/>
      <c r="C82" s="867"/>
      <c r="D82" s="667" t="s">
        <v>161</v>
      </c>
      <c r="E82" s="666">
        <v>0.51249999999999996</v>
      </c>
      <c r="F82" s="666">
        <v>0.51800000000000002</v>
      </c>
      <c r="G82" s="666">
        <v>0.65500000000000003</v>
      </c>
      <c r="H82" s="666">
        <v>0.96730000000000005</v>
      </c>
      <c r="I82" s="666">
        <v>0.84830000000000005</v>
      </c>
      <c r="J82" s="627">
        <v>1.28</v>
      </c>
      <c r="K82" s="627">
        <v>0.53249999999999997</v>
      </c>
      <c r="L82" s="626">
        <f>391821558492/455288820000</f>
        <v>0.86060000000000003</v>
      </c>
      <c r="M82" s="627" t="s">
        <v>59</v>
      </c>
      <c r="N82" s="627">
        <v>0.92</v>
      </c>
      <c r="O82" s="627">
        <v>0.95</v>
      </c>
      <c r="P82" s="594" t="s">
        <v>60</v>
      </c>
    </row>
    <row r="83" spans="1:16" s="553" customFormat="1" ht="17.399999999999999" customHeight="1">
      <c r="A83" s="576" t="s">
        <v>162</v>
      </c>
      <c r="B83" s="669" t="s">
        <v>163</v>
      </c>
      <c r="C83" s="598" t="s">
        <v>164</v>
      </c>
      <c r="D83" s="667"/>
      <c r="E83" s="580"/>
      <c r="F83" s="580"/>
      <c r="G83" s="580"/>
      <c r="H83" s="580"/>
      <c r="I83" s="580"/>
      <c r="J83" s="628"/>
      <c r="K83" s="239"/>
      <c r="L83" s="574">
        <v>0.1</v>
      </c>
      <c r="M83" s="574">
        <v>7.0000000000000007E-2</v>
      </c>
      <c r="N83" s="574"/>
      <c r="O83" s="724"/>
      <c r="P83" s="602"/>
    </row>
    <row r="84" spans="1:16" ht="34.799999999999997">
      <c r="A84" s="885" t="s">
        <v>165</v>
      </c>
      <c r="B84" s="877" t="s">
        <v>166</v>
      </c>
      <c r="C84" s="870" t="s">
        <v>167</v>
      </c>
      <c r="D84" s="667" t="s">
        <v>168</v>
      </c>
      <c r="E84" s="627">
        <v>0.4476</v>
      </c>
      <c r="F84" s="627">
        <v>4.8300000000000003E-2</v>
      </c>
      <c r="G84" s="602">
        <v>0.09</v>
      </c>
      <c r="H84" s="627">
        <v>0.21</v>
      </c>
      <c r="I84" s="627">
        <v>0.38150000000000001</v>
      </c>
      <c r="J84" s="602">
        <v>0.48</v>
      </c>
      <c r="K84" s="627">
        <v>0.48599999999999999</v>
      </c>
      <c r="L84" s="627">
        <v>0.50380000000000003</v>
      </c>
      <c r="M84" s="627">
        <v>0.87350000000000005</v>
      </c>
      <c r="N84" s="625"/>
      <c r="O84" s="627">
        <v>0.7</v>
      </c>
      <c r="P84" s="602" t="s">
        <v>138</v>
      </c>
    </row>
    <row r="85" spans="1:16" ht="34.799999999999997">
      <c r="A85" s="885"/>
      <c r="B85" s="877"/>
      <c r="C85" s="870"/>
      <c r="D85" s="667" t="s">
        <v>169</v>
      </c>
      <c r="E85" s="627"/>
      <c r="F85" s="627"/>
      <c r="G85" s="602"/>
      <c r="H85" s="602">
        <v>0.28000000000000003</v>
      </c>
      <c r="I85" s="627">
        <v>0.23400000000000001</v>
      </c>
      <c r="J85" s="602">
        <v>0.4</v>
      </c>
      <c r="K85" s="602">
        <v>7.0000000000000007E-2</v>
      </c>
      <c r="L85" s="627">
        <v>0.374</v>
      </c>
      <c r="M85" s="627">
        <v>1.7434000000000001</v>
      </c>
      <c r="N85" s="625"/>
      <c r="O85" s="627">
        <v>0.7</v>
      </c>
      <c r="P85" s="602" t="s">
        <v>138</v>
      </c>
    </row>
    <row r="86" spans="1:16" ht="34.799999999999997">
      <c r="A86" s="885"/>
      <c r="B86" s="877"/>
      <c r="C86" s="870"/>
      <c r="D86" s="673" t="s">
        <v>170</v>
      </c>
      <c r="E86" s="602"/>
      <c r="F86" s="627"/>
      <c r="G86" s="627"/>
      <c r="H86" s="602"/>
      <c r="I86" s="627"/>
      <c r="J86" s="627"/>
      <c r="K86" s="602"/>
      <c r="L86" s="602" t="s">
        <v>171</v>
      </c>
      <c r="M86" s="725">
        <v>218679</v>
      </c>
      <c r="N86" s="726"/>
      <c r="O86" s="727">
        <v>200000</v>
      </c>
      <c r="P86" s="602" t="s">
        <v>138</v>
      </c>
    </row>
    <row r="87" spans="1:16" ht="34.799999999999997">
      <c r="A87" s="885"/>
      <c r="B87" s="877"/>
      <c r="C87" s="870"/>
      <c r="D87" s="673" t="s">
        <v>172</v>
      </c>
      <c r="E87" s="602"/>
      <c r="F87" s="627"/>
      <c r="G87" s="627"/>
      <c r="H87" s="602"/>
      <c r="I87" s="627"/>
      <c r="J87" s="627"/>
      <c r="K87" s="602"/>
      <c r="L87" s="602" t="s">
        <v>173</v>
      </c>
      <c r="M87" s="725">
        <v>1623897</v>
      </c>
      <c r="N87" s="726"/>
      <c r="O87" s="727">
        <v>200000</v>
      </c>
      <c r="P87" s="602" t="s">
        <v>138</v>
      </c>
    </row>
    <row r="88" spans="1:16">
      <c r="A88" s="885"/>
      <c r="B88" s="877"/>
      <c r="C88" s="870"/>
      <c r="D88" s="673" t="s">
        <v>174</v>
      </c>
      <c r="E88" s="602"/>
      <c r="F88" s="627"/>
      <c r="G88" s="627"/>
      <c r="H88" s="602"/>
      <c r="I88" s="627"/>
      <c r="J88" s="627"/>
      <c r="K88" s="602"/>
      <c r="L88" s="602" t="s">
        <v>175</v>
      </c>
      <c r="M88" s="725">
        <v>206354</v>
      </c>
      <c r="N88" s="726"/>
      <c r="O88" s="725">
        <v>200000</v>
      </c>
      <c r="P88" s="602" t="s">
        <v>138</v>
      </c>
    </row>
    <row r="89" spans="1:16" s="553" customFormat="1" ht="31.2">
      <c r="A89" s="885"/>
      <c r="B89" s="877"/>
      <c r="C89" s="870"/>
      <c r="D89" s="674" t="s">
        <v>176</v>
      </c>
      <c r="E89" s="675" t="s">
        <v>59</v>
      </c>
      <c r="F89" s="675" t="s">
        <v>59</v>
      </c>
      <c r="G89" s="675" t="s">
        <v>59</v>
      </c>
      <c r="H89" s="675" t="s">
        <v>59</v>
      </c>
      <c r="I89" s="675" t="s">
        <v>59</v>
      </c>
      <c r="J89" s="675" t="s">
        <v>59</v>
      </c>
      <c r="K89" s="675" t="s">
        <v>59</v>
      </c>
      <c r="L89" s="675" t="s">
        <v>59</v>
      </c>
      <c r="M89" s="675" t="s">
        <v>59</v>
      </c>
      <c r="N89" s="675" t="s">
        <v>59</v>
      </c>
      <c r="O89" s="728">
        <v>0.75</v>
      </c>
      <c r="P89" s="675" t="s">
        <v>177</v>
      </c>
    </row>
    <row r="90" spans="1:16" s="553" customFormat="1" ht="31.2">
      <c r="A90" s="885"/>
      <c r="B90" s="877"/>
      <c r="C90" s="870"/>
      <c r="D90" s="674" t="s">
        <v>178</v>
      </c>
      <c r="E90" s="676" t="s">
        <v>59</v>
      </c>
      <c r="F90" s="676" t="s">
        <v>59</v>
      </c>
      <c r="G90" s="676" t="s">
        <v>59</v>
      </c>
      <c r="H90" s="676" t="s">
        <v>59</v>
      </c>
      <c r="I90" s="676" t="s">
        <v>59</v>
      </c>
      <c r="J90" s="676" t="s">
        <v>59</v>
      </c>
      <c r="K90" s="676" t="s">
        <v>59</v>
      </c>
      <c r="L90" s="676" t="s">
        <v>59</v>
      </c>
      <c r="M90" s="676" t="s">
        <v>59</v>
      </c>
      <c r="N90" s="676" t="s">
        <v>59</v>
      </c>
      <c r="O90" s="729">
        <v>1</v>
      </c>
      <c r="P90" s="676" t="s">
        <v>177</v>
      </c>
    </row>
    <row r="91" spans="1:16" s="553" customFormat="1" ht="46.8">
      <c r="A91" s="885"/>
      <c r="B91" s="877"/>
      <c r="C91" s="870"/>
      <c r="D91" s="674" t="s">
        <v>179</v>
      </c>
      <c r="E91" s="676" t="s">
        <v>59</v>
      </c>
      <c r="F91" s="676" t="s">
        <v>59</v>
      </c>
      <c r="G91" s="676" t="s">
        <v>59</v>
      </c>
      <c r="H91" s="676" t="s">
        <v>59</v>
      </c>
      <c r="I91" s="676" t="s">
        <v>59</v>
      </c>
      <c r="J91" s="676" t="s">
        <v>59</v>
      </c>
      <c r="K91" s="676" t="s">
        <v>59</v>
      </c>
      <c r="L91" s="676" t="s">
        <v>59</v>
      </c>
      <c r="M91" s="676" t="s">
        <v>180</v>
      </c>
      <c r="N91" s="676" t="s">
        <v>59</v>
      </c>
      <c r="O91" s="729">
        <v>1</v>
      </c>
      <c r="P91" s="676" t="s">
        <v>177</v>
      </c>
    </row>
    <row r="92" spans="1:16" s="553" customFormat="1" ht="31.2">
      <c r="A92" s="885"/>
      <c r="B92" s="877"/>
      <c r="C92" s="870"/>
      <c r="D92" s="674" t="s">
        <v>181</v>
      </c>
      <c r="E92" s="676" t="s">
        <v>59</v>
      </c>
      <c r="F92" s="676" t="s">
        <v>59</v>
      </c>
      <c r="G92" s="676" t="s">
        <v>59</v>
      </c>
      <c r="H92" s="676" t="s">
        <v>59</v>
      </c>
      <c r="I92" s="676" t="s">
        <v>59</v>
      </c>
      <c r="J92" s="676" t="s">
        <v>59</v>
      </c>
      <c r="K92" s="676" t="s">
        <v>59</v>
      </c>
      <c r="L92" s="676" t="s">
        <v>59</v>
      </c>
      <c r="M92" s="676" t="s">
        <v>59</v>
      </c>
      <c r="N92" s="676" t="s">
        <v>59</v>
      </c>
      <c r="O92" s="729">
        <v>0.8</v>
      </c>
      <c r="P92" s="676" t="s">
        <v>177</v>
      </c>
    </row>
    <row r="93" spans="1:16" ht="69.599999999999994">
      <c r="A93" s="677" t="s">
        <v>182</v>
      </c>
      <c r="B93" s="678" t="s">
        <v>183</v>
      </c>
      <c r="C93" s="678" t="s">
        <v>184</v>
      </c>
      <c r="D93" s="667" t="s">
        <v>185</v>
      </c>
      <c r="E93" s="602">
        <v>1.0736000000000001</v>
      </c>
      <c r="F93" s="627">
        <v>0.90269999999999995</v>
      </c>
      <c r="G93" s="627">
        <v>0.65010000000000001</v>
      </c>
      <c r="H93" s="627">
        <v>0.82709999999999995</v>
      </c>
      <c r="I93" s="627">
        <v>0.9506</v>
      </c>
      <c r="J93" s="627">
        <v>0.92120000000000002</v>
      </c>
      <c r="K93" s="627">
        <v>0.88929999999999998</v>
      </c>
      <c r="L93" s="626">
        <v>1.0305</v>
      </c>
      <c r="M93" s="627">
        <v>0.87549999999999994</v>
      </c>
      <c r="N93" s="627"/>
      <c r="O93" s="627">
        <v>1</v>
      </c>
      <c r="P93" s="602" t="s">
        <v>138</v>
      </c>
    </row>
    <row r="94" spans="1:16" s="553" customFormat="1">
      <c r="A94" s="679" t="s">
        <v>186</v>
      </c>
      <c r="B94" s="888" t="s">
        <v>187</v>
      </c>
      <c r="C94" s="888"/>
      <c r="D94" s="680"/>
      <c r="E94" s="681"/>
      <c r="F94" s="681"/>
      <c r="G94" s="679"/>
      <c r="H94" s="679"/>
      <c r="I94" s="730"/>
      <c r="J94" s="730"/>
      <c r="K94" s="730"/>
      <c r="L94" s="731"/>
      <c r="M94" s="732"/>
      <c r="N94" s="732"/>
      <c r="O94" s="732"/>
      <c r="P94" s="681"/>
    </row>
    <row r="95" spans="1:16" s="553" customFormat="1" ht="78.599999999999994" customHeight="1">
      <c r="A95" s="849" t="s">
        <v>188</v>
      </c>
      <c r="B95" s="850"/>
      <c r="C95" s="851"/>
      <c r="D95" s="682" t="s">
        <v>189</v>
      </c>
      <c r="E95" s="683"/>
      <c r="F95" s="683"/>
      <c r="G95" s="684"/>
      <c r="H95" s="684"/>
      <c r="I95" s="684"/>
      <c r="J95" s="684"/>
      <c r="K95" s="684"/>
      <c r="L95" s="684"/>
      <c r="M95" s="733"/>
      <c r="N95" s="734">
        <v>100</v>
      </c>
      <c r="O95" s="735">
        <v>100</v>
      </c>
      <c r="P95" s="683" t="s">
        <v>60</v>
      </c>
    </row>
    <row r="96" spans="1:16" s="553" customFormat="1" ht="26.4" customHeight="1">
      <c r="A96" s="852"/>
      <c r="B96" s="853"/>
      <c r="C96" s="854"/>
      <c r="D96" s="682" t="s">
        <v>190</v>
      </c>
      <c r="E96" s="685">
        <v>0.88490000000000002</v>
      </c>
      <c r="F96" s="685">
        <v>0.86160000000000003</v>
      </c>
      <c r="G96" s="686" t="s">
        <v>59</v>
      </c>
      <c r="H96" s="686">
        <v>0.97</v>
      </c>
      <c r="I96" s="683" t="s">
        <v>191</v>
      </c>
      <c r="J96" s="736">
        <v>0.96330000000000005</v>
      </c>
      <c r="K96" s="737">
        <v>0.4652</v>
      </c>
      <c r="L96" s="738">
        <v>1.00892770863465</v>
      </c>
      <c r="M96" s="736">
        <v>0.81145761530412497</v>
      </c>
      <c r="N96" s="736" t="s">
        <v>192</v>
      </c>
      <c r="O96" s="736" t="s">
        <v>192</v>
      </c>
      <c r="P96" s="683" t="s">
        <v>66</v>
      </c>
    </row>
    <row r="97" spans="1:16" s="553" customFormat="1" ht="52.2">
      <c r="A97" s="576" t="s">
        <v>193</v>
      </c>
      <c r="B97" s="669" t="s">
        <v>194</v>
      </c>
      <c r="C97" s="598" t="s">
        <v>195</v>
      </c>
      <c r="D97" s="607" t="s">
        <v>196</v>
      </c>
      <c r="E97" s="609"/>
      <c r="F97" s="804" t="s">
        <v>78</v>
      </c>
      <c r="G97" s="593" t="s">
        <v>59</v>
      </c>
      <c r="H97" s="609">
        <v>8</v>
      </c>
      <c r="I97" s="609" t="s">
        <v>59</v>
      </c>
      <c r="J97" s="609">
        <v>10</v>
      </c>
      <c r="K97" s="609" t="s">
        <v>59</v>
      </c>
      <c r="L97" s="609">
        <v>10</v>
      </c>
      <c r="M97" s="239">
        <v>10</v>
      </c>
      <c r="N97" s="239">
        <v>10</v>
      </c>
      <c r="O97" s="239">
        <v>10</v>
      </c>
      <c r="P97" s="609" t="s">
        <v>66</v>
      </c>
    </row>
    <row r="98" spans="1:16" s="553" customFormat="1" ht="35.1" customHeight="1">
      <c r="A98" s="876" t="s">
        <v>197</v>
      </c>
      <c r="B98" s="868" t="s">
        <v>198</v>
      </c>
      <c r="C98" s="615" t="s">
        <v>199</v>
      </c>
      <c r="D98" s="573" t="s">
        <v>200</v>
      </c>
      <c r="E98" s="627">
        <v>0.88490000000000002</v>
      </c>
      <c r="F98" s="602">
        <v>0.92</v>
      </c>
      <c r="G98" s="627">
        <v>0.50480000000000003</v>
      </c>
      <c r="H98" s="600">
        <v>0.91949999999999998</v>
      </c>
      <c r="I98" s="600">
        <v>0.66149999999999998</v>
      </c>
      <c r="J98" s="739">
        <v>0.94789999999999996</v>
      </c>
      <c r="K98" s="600">
        <v>0.43919999999999998</v>
      </c>
      <c r="L98" s="636">
        <v>0.936771322169484</v>
      </c>
      <c r="M98" s="600">
        <v>0.688179971433305</v>
      </c>
      <c r="N98" s="600" t="s">
        <v>65</v>
      </c>
      <c r="O98" s="600" t="s">
        <v>65</v>
      </c>
      <c r="P98" s="239" t="s">
        <v>66</v>
      </c>
    </row>
    <row r="99" spans="1:16" s="553" customFormat="1" ht="35.1" customHeight="1">
      <c r="A99" s="876"/>
      <c r="B99" s="868"/>
      <c r="C99" s="862" t="s">
        <v>201</v>
      </c>
      <c r="D99" s="607" t="s">
        <v>202</v>
      </c>
      <c r="E99" s="609" t="s">
        <v>203</v>
      </c>
      <c r="F99" s="609" t="s">
        <v>204</v>
      </c>
      <c r="G99" s="609" t="s">
        <v>205</v>
      </c>
      <c r="H99" s="609" t="s">
        <v>205</v>
      </c>
      <c r="I99" s="609" t="s">
        <v>206</v>
      </c>
      <c r="J99" s="239" t="s">
        <v>207</v>
      </c>
      <c r="K99" s="239" t="s">
        <v>208</v>
      </c>
      <c r="L99" s="740" t="s">
        <v>209</v>
      </c>
      <c r="M99" s="239">
        <v>65</v>
      </c>
      <c r="N99" s="239">
        <v>47</v>
      </c>
      <c r="O99" s="239">
        <v>47</v>
      </c>
      <c r="P99" s="609" t="s">
        <v>60</v>
      </c>
    </row>
    <row r="100" spans="1:16" s="553" customFormat="1" ht="34.799999999999997">
      <c r="A100" s="876"/>
      <c r="B100" s="868"/>
      <c r="C100" s="864"/>
      <c r="D100" s="573" t="s">
        <v>210</v>
      </c>
      <c r="E100" s="609" t="s">
        <v>211</v>
      </c>
      <c r="F100" s="609" t="s">
        <v>212</v>
      </c>
      <c r="G100" s="609" t="s">
        <v>213</v>
      </c>
      <c r="H100" s="609" t="s">
        <v>214</v>
      </c>
      <c r="I100" s="609" t="s">
        <v>215</v>
      </c>
      <c r="J100" s="239" t="s">
        <v>216</v>
      </c>
      <c r="K100" s="239" t="s">
        <v>217</v>
      </c>
      <c r="L100" s="740" t="s">
        <v>218</v>
      </c>
      <c r="M100" s="239">
        <v>36</v>
      </c>
      <c r="N100" s="239">
        <v>30</v>
      </c>
      <c r="O100" s="239">
        <v>30</v>
      </c>
      <c r="P100" s="609" t="s">
        <v>60</v>
      </c>
    </row>
    <row r="101" spans="1:16" s="553" customFormat="1" ht="52.5" customHeight="1">
      <c r="A101" s="876"/>
      <c r="B101" s="868"/>
      <c r="C101" s="862" t="s">
        <v>219</v>
      </c>
      <c r="D101" s="607" t="s">
        <v>220</v>
      </c>
      <c r="E101" s="614">
        <v>0.91369999999999996</v>
      </c>
      <c r="F101" s="614">
        <v>0.95989999999999998</v>
      </c>
      <c r="G101" s="688">
        <v>0.91</v>
      </c>
      <c r="H101" s="689">
        <v>0.87529999999999997</v>
      </c>
      <c r="I101" s="688">
        <v>1</v>
      </c>
      <c r="J101" s="688">
        <v>1</v>
      </c>
      <c r="K101" s="688">
        <v>1</v>
      </c>
      <c r="L101" s="689">
        <v>0.94489999999999996</v>
      </c>
      <c r="M101" s="688">
        <v>1</v>
      </c>
      <c r="N101" s="689">
        <v>0.97870000000000001</v>
      </c>
      <c r="O101" s="688">
        <v>0.9</v>
      </c>
      <c r="P101" s="609" t="s">
        <v>221</v>
      </c>
    </row>
    <row r="102" spans="1:16" s="553" customFormat="1" ht="52.2">
      <c r="A102" s="876"/>
      <c r="B102" s="868"/>
      <c r="C102" s="863"/>
      <c r="D102" s="690" t="s">
        <v>222</v>
      </c>
      <c r="E102" s="691">
        <v>0.1726</v>
      </c>
      <c r="F102" s="614">
        <v>0.1444</v>
      </c>
      <c r="G102" s="689">
        <v>0.19320000000000001</v>
      </c>
      <c r="H102" s="689">
        <v>0.22439999999999999</v>
      </c>
      <c r="I102" s="689">
        <v>0.20250000000000001</v>
      </c>
      <c r="J102" s="741">
        <v>0.2477</v>
      </c>
      <c r="K102" s="689">
        <v>0.1176</v>
      </c>
      <c r="L102" s="689">
        <v>0.14549999999999999</v>
      </c>
      <c r="M102" s="689">
        <v>0.40189999999999998</v>
      </c>
      <c r="N102" s="689">
        <v>0.44080000000000003</v>
      </c>
      <c r="O102" s="689">
        <v>0.15</v>
      </c>
      <c r="P102" s="609" t="s">
        <v>221</v>
      </c>
    </row>
    <row r="103" spans="1:16" s="553" customFormat="1" ht="52.2">
      <c r="A103" s="876"/>
      <c r="B103" s="868"/>
      <c r="C103" s="863"/>
      <c r="D103" s="690" t="s">
        <v>223</v>
      </c>
      <c r="E103" s="692">
        <v>0.82740000000000002</v>
      </c>
      <c r="F103" s="627">
        <v>0.85860000000000003</v>
      </c>
      <c r="G103" s="600">
        <v>0.80679999999999996</v>
      </c>
      <c r="H103" s="600">
        <v>0.77559999999999996</v>
      </c>
      <c r="I103" s="600">
        <v>0.79749999999999999</v>
      </c>
      <c r="J103" s="741">
        <v>0.75229999999999997</v>
      </c>
      <c r="K103" s="600">
        <v>0.88239999999999996</v>
      </c>
      <c r="L103" s="600">
        <v>0.85450000000000004</v>
      </c>
      <c r="M103" s="600">
        <v>0.59809999999999997</v>
      </c>
      <c r="N103" s="600">
        <v>0.55920000000000003</v>
      </c>
      <c r="O103" s="600">
        <v>0.85</v>
      </c>
      <c r="P103" s="239" t="s">
        <v>221</v>
      </c>
    </row>
    <row r="104" spans="1:16" s="553" customFormat="1" ht="62.4" customHeight="1">
      <c r="A104" s="876"/>
      <c r="B104" s="868"/>
      <c r="C104" s="863"/>
      <c r="D104" s="607" t="s">
        <v>224</v>
      </c>
      <c r="E104" s="689"/>
      <c r="F104" s="614"/>
      <c r="G104" s="693">
        <v>43188</v>
      </c>
      <c r="H104" s="689"/>
      <c r="I104" s="693">
        <v>43950</v>
      </c>
      <c r="J104" s="607" t="s">
        <v>225</v>
      </c>
      <c r="K104" s="607" t="s">
        <v>226</v>
      </c>
      <c r="L104" s="607" t="s">
        <v>227</v>
      </c>
      <c r="M104" s="607" t="s">
        <v>228</v>
      </c>
      <c r="N104" s="742" t="s">
        <v>229</v>
      </c>
      <c r="O104" s="607" t="s">
        <v>230</v>
      </c>
      <c r="P104" s="609" t="s">
        <v>221</v>
      </c>
    </row>
    <row r="105" spans="1:16" s="553" customFormat="1" ht="53.1" customHeight="1">
      <c r="A105" s="876"/>
      <c r="B105" s="868"/>
      <c r="C105" s="864"/>
      <c r="D105" s="607" t="s">
        <v>231</v>
      </c>
      <c r="E105" s="689"/>
      <c r="F105" s="614"/>
      <c r="G105" s="688">
        <v>0.6</v>
      </c>
      <c r="H105" s="688">
        <v>0.65</v>
      </c>
      <c r="I105" s="688" t="s">
        <v>232</v>
      </c>
      <c r="J105" s="688">
        <v>0.4</v>
      </c>
      <c r="K105" s="741">
        <v>0.41499999999999998</v>
      </c>
      <c r="L105" s="741">
        <v>0.48</v>
      </c>
      <c r="M105" s="741">
        <v>0.56999999999999995</v>
      </c>
      <c r="N105" s="741">
        <v>0.35</v>
      </c>
      <c r="O105" s="741">
        <v>1</v>
      </c>
      <c r="P105" s="609" t="s">
        <v>221</v>
      </c>
    </row>
    <row r="106" spans="1:16" s="553" customFormat="1" ht="34.799999999999997">
      <c r="A106" s="876" t="s">
        <v>233</v>
      </c>
      <c r="B106" s="869" t="s">
        <v>234</v>
      </c>
      <c r="C106" s="846" t="s">
        <v>235</v>
      </c>
      <c r="D106" s="694" t="s">
        <v>236</v>
      </c>
      <c r="E106" s="695"/>
      <c r="F106" s="586">
        <v>0</v>
      </c>
      <c r="G106" s="586">
        <v>0</v>
      </c>
      <c r="H106" s="586">
        <v>0</v>
      </c>
      <c r="I106" s="586">
        <v>0</v>
      </c>
      <c r="J106" s="597">
        <v>0</v>
      </c>
      <c r="K106" s="597">
        <v>0</v>
      </c>
      <c r="L106" s="635">
        <v>0</v>
      </c>
      <c r="M106" s="640">
        <v>0</v>
      </c>
      <c r="N106" s="743"/>
      <c r="O106" s="640"/>
      <c r="P106" s="594" t="s">
        <v>60</v>
      </c>
    </row>
    <row r="107" spans="1:16" s="553" customFormat="1" ht="34.799999999999997">
      <c r="A107" s="876"/>
      <c r="B107" s="869"/>
      <c r="C107" s="846"/>
      <c r="D107" s="573" t="s">
        <v>237</v>
      </c>
      <c r="E107" s="633">
        <v>36.85</v>
      </c>
      <c r="F107" s="633">
        <v>36.11</v>
      </c>
      <c r="G107" s="633">
        <v>35.659999999999997</v>
      </c>
      <c r="H107" s="633">
        <v>35.03</v>
      </c>
      <c r="I107" s="633">
        <v>34.659999999999997</v>
      </c>
      <c r="J107" s="633">
        <v>34.4</v>
      </c>
      <c r="K107" s="633">
        <v>34.56</v>
      </c>
      <c r="L107" s="744">
        <v>32.5</v>
      </c>
      <c r="M107" s="589">
        <v>34.049999999999997</v>
      </c>
      <c r="N107" s="239">
        <v>34.229999999999997</v>
      </c>
      <c r="O107" s="239">
        <v>33.94</v>
      </c>
      <c r="P107" s="602" t="s">
        <v>238</v>
      </c>
    </row>
    <row r="108" spans="1:16" s="553" customFormat="1" ht="34.799999999999997">
      <c r="A108" s="876"/>
      <c r="B108" s="869"/>
      <c r="C108" s="846"/>
      <c r="D108" s="694" t="s">
        <v>239</v>
      </c>
      <c r="E108" s="581">
        <v>27.83</v>
      </c>
      <c r="F108" s="581">
        <v>23</v>
      </c>
      <c r="G108" s="581">
        <v>21</v>
      </c>
      <c r="H108" s="581">
        <v>21.8</v>
      </c>
      <c r="I108" s="633">
        <v>28.5</v>
      </c>
      <c r="J108" s="633">
        <v>11.43</v>
      </c>
      <c r="K108" s="633">
        <v>8</v>
      </c>
      <c r="L108" s="745">
        <v>8.9928527000000003</v>
      </c>
      <c r="M108" s="633">
        <v>10.66</v>
      </c>
      <c r="N108" s="746">
        <v>8</v>
      </c>
      <c r="O108" s="746">
        <v>8</v>
      </c>
      <c r="P108" s="594" t="s">
        <v>60</v>
      </c>
    </row>
    <row r="109" spans="1:16" s="553" customFormat="1" ht="34.799999999999997">
      <c r="A109" s="876"/>
      <c r="B109" s="869"/>
      <c r="C109" s="846"/>
      <c r="D109" s="667" t="s">
        <v>240</v>
      </c>
      <c r="E109" s="633"/>
      <c r="F109" s="633"/>
      <c r="G109" s="633"/>
      <c r="H109" s="633"/>
      <c r="I109" s="633"/>
      <c r="J109" s="633"/>
      <c r="K109" s="633"/>
      <c r="L109" s="745"/>
      <c r="M109" s="633"/>
      <c r="N109" s="746"/>
      <c r="O109" s="599">
        <v>0.1</v>
      </c>
      <c r="P109" s="594" t="s">
        <v>60</v>
      </c>
    </row>
    <row r="110" spans="1:16" s="553" customFormat="1" ht="52.2">
      <c r="A110" s="876"/>
      <c r="B110" s="869"/>
      <c r="C110" s="846"/>
      <c r="D110" s="584" t="s">
        <v>241</v>
      </c>
      <c r="E110" s="581"/>
      <c r="F110" s="581"/>
      <c r="G110" s="588">
        <v>0.9</v>
      </c>
      <c r="H110" s="588">
        <v>0.87</v>
      </c>
      <c r="I110" s="574">
        <v>0.75</v>
      </c>
      <c r="J110" s="574">
        <v>0.85</v>
      </c>
      <c r="K110" s="574">
        <v>0.25</v>
      </c>
      <c r="L110" s="747">
        <v>0.7</v>
      </c>
      <c r="M110" s="574">
        <v>0.84</v>
      </c>
      <c r="N110" s="748">
        <v>0.9</v>
      </c>
      <c r="O110" s="748">
        <v>0.9</v>
      </c>
      <c r="P110" s="594" t="s">
        <v>60</v>
      </c>
    </row>
    <row r="111" spans="1:16" s="553" customFormat="1" ht="69.599999999999994">
      <c r="A111" s="576" t="s">
        <v>242</v>
      </c>
      <c r="B111" s="669" t="s">
        <v>243</v>
      </c>
      <c r="C111" s="696" t="s">
        <v>244</v>
      </c>
      <c r="D111" s="667" t="s">
        <v>245</v>
      </c>
      <c r="E111" s="585"/>
      <c r="F111" s="580">
        <v>0</v>
      </c>
      <c r="G111" s="580">
        <v>0</v>
      </c>
      <c r="H111" s="580">
        <v>2</v>
      </c>
      <c r="I111" s="749">
        <v>9</v>
      </c>
      <c r="J111" s="750">
        <v>8</v>
      </c>
      <c r="K111" s="750">
        <v>2</v>
      </c>
      <c r="L111" s="751">
        <v>4</v>
      </c>
      <c r="M111" s="750">
        <v>7</v>
      </c>
      <c r="N111" s="750">
        <v>5</v>
      </c>
      <c r="O111" s="750">
        <v>5</v>
      </c>
      <c r="P111" s="594" t="s">
        <v>60</v>
      </c>
    </row>
    <row r="112" spans="1:16" s="553" customFormat="1" ht="34.799999999999997">
      <c r="A112" s="876" t="s">
        <v>246</v>
      </c>
      <c r="B112" s="869" t="s">
        <v>247</v>
      </c>
      <c r="C112" s="867" t="s">
        <v>248</v>
      </c>
      <c r="D112" s="584" t="s">
        <v>249</v>
      </c>
      <c r="E112" s="594">
        <v>0.96</v>
      </c>
      <c r="F112" s="594">
        <v>0.96</v>
      </c>
      <c r="G112" s="602">
        <v>0.85</v>
      </c>
      <c r="H112" s="602">
        <v>0.37</v>
      </c>
      <c r="I112" s="602">
        <v>0.54</v>
      </c>
      <c r="J112" s="602">
        <v>0.33</v>
      </c>
      <c r="K112" s="602">
        <v>0.85</v>
      </c>
      <c r="L112" s="642">
        <v>0.69</v>
      </c>
      <c r="M112" s="627">
        <v>0.64439999999999997</v>
      </c>
      <c r="N112" s="627">
        <v>0.8</v>
      </c>
      <c r="O112" s="627">
        <v>0.85</v>
      </c>
      <c r="P112" s="594" t="s">
        <v>60</v>
      </c>
    </row>
    <row r="113" spans="1:16" s="553" customFormat="1" ht="52.2">
      <c r="A113" s="876"/>
      <c r="B113" s="869"/>
      <c r="C113" s="867"/>
      <c r="D113" s="667" t="s">
        <v>250</v>
      </c>
      <c r="E113" s="594"/>
      <c r="F113" s="594"/>
      <c r="G113" s="602"/>
      <c r="H113" s="602"/>
      <c r="I113" s="750">
        <v>3</v>
      </c>
      <c r="J113" s="750">
        <v>4</v>
      </c>
      <c r="K113" s="750">
        <v>2</v>
      </c>
      <c r="L113" s="752">
        <v>0</v>
      </c>
      <c r="M113" s="750">
        <v>3</v>
      </c>
      <c r="N113" s="750">
        <v>3</v>
      </c>
      <c r="O113" s="750">
        <v>3</v>
      </c>
      <c r="P113" s="594" t="s">
        <v>60</v>
      </c>
    </row>
    <row r="114" spans="1:16" s="553" customFormat="1">
      <c r="A114" s="876"/>
      <c r="B114" s="869"/>
      <c r="C114" s="867"/>
      <c r="D114" s="584" t="s">
        <v>251</v>
      </c>
      <c r="E114" s="594"/>
      <c r="F114" s="580"/>
      <c r="G114" s="697">
        <v>44377</v>
      </c>
      <c r="H114" s="698">
        <v>43645</v>
      </c>
      <c r="I114" s="698">
        <v>44012</v>
      </c>
      <c r="J114" s="698">
        <v>44012</v>
      </c>
      <c r="K114" s="698">
        <v>44741</v>
      </c>
      <c r="L114" s="753">
        <v>44735</v>
      </c>
      <c r="M114" s="698">
        <v>45470</v>
      </c>
      <c r="N114" s="698">
        <v>44729</v>
      </c>
      <c r="O114" s="698">
        <v>44729</v>
      </c>
      <c r="P114" s="594" t="s">
        <v>60</v>
      </c>
    </row>
    <row r="115" spans="1:16" s="553" customFormat="1">
      <c r="A115" s="876"/>
      <c r="B115" s="869"/>
      <c r="C115" s="867"/>
      <c r="D115" s="584" t="s">
        <v>252</v>
      </c>
      <c r="E115" s="594"/>
      <c r="F115" s="580"/>
      <c r="G115" s="602">
        <v>0.94</v>
      </c>
      <c r="H115" s="602">
        <v>0.97</v>
      </c>
      <c r="I115" s="602">
        <v>0.98</v>
      </c>
      <c r="J115" s="602">
        <v>0.89</v>
      </c>
      <c r="K115" s="602">
        <v>0.95</v>
      </c>
      <c r="L115" s="626">
        <v>0.92269999999999996</v>
      </c>
      <c r="M115" s="602">
        <v>0.94</v>
      </c>
      <c r="N115" s="602">
        <v>0.99</v>
      </c>
      <c r="O115" s="602">
        <v>0.99</v>
      </c>
      <c r="P115" s="594" t="s">
        <v>60</v>
      </c>
    </row>
    <row r="116" spans="1:16" s="553" customFormat="1" ht="64.5" customHeight="1">
      <c r="A116" s="576" t="s">
        <v>253</v>
      </c>
      <c r="B116" s="669" t="s">
        <v>254</v>
      </c>
      <c r="C116" s="699" t="s">
        <v>255</v>
      </c>
      <c r="D116" s="667" t="s">
        <v>256</v>
      </c>
      <c r="E116" s="666"/>
      <c r="F116" s="700"/>
      <c r="G116" s="627"/>
      <c r="H116" s="627"/>
      <c r="I116" s="627"/>
      <c r="J116" s="627">
        <v>0.47249999999999998</v>
      </c>
      <c r="K116" s="754">
        <v>0.46200000000000002</v>
      </c>
      <c r="L116" s="755">
        <v>0.53200000000000003</v>
      </c>
      <c r="M116" s="756">
        <v>0.58799999999999997</v>
      </c>
      <c r="N116" s="714" t="s">
        <v>257</v>
      </c>
      <c r="O116" s="714" t="s">
        <v>257</v>
      </c>
      <c r="P116" s="594" t="s">
        <v>60</v>
      </c>
    </row>
    <row r="117" spans="1:16" s="553" customFormat="1" ht="34.799999999999997">
      <c r="A117" s="876" t="s">
        <v>258</v>
      </c>
      <c r="B117" s="868" t="s">
        <v>259</v>
      </c>
      <c r="C117" s="867" t="s">
        <v>260</v>
      </c>
      <c r="D117" s="606" t="s">
        <v>261</v>
      </c>
      <c r="E117" s="594"/>
      <c r="F117" s="586">
        <v>76</v>
      </c>
      <c r="G117" s="597">
        <v>139</v>
      </c>
      <c r="H117" s="597">
        <v>30</v>
      </c>
      <c r="I117" s="597">
        <v>0</v>
      </c>
      <c r="J117" s="597" t="s">
        <v>262</v>
      </c>
      <c r="K117" s="597" t="s">
        <v>262</v>
      </c>
      <c r="L117" s="597"/>
      <c r="M117" s="597" t="s">
        <v>263</v>
      </c>
      <c r="N117" s="597">
        <v>6</v>
      </c>
      <c r="O117" s="597">
        <v>6</v>
      </c>
      <c r="P117" s="594" t="s">
        <v>264</v>
      </c>
    </row>
    <row r="118" spans="1:16" s="553" customFormat="1" ht="34.799999999999997">
      <c r="A118" s="876"/>
      <c r="B118" s="868"/>
      <c r="C118" s="867"/>
      <c r="D118" s="667" t="s">
        <v>265</v>
      </c>
      <c r="E118" s="594"/>
      <c r="F118" s="594"/>
      <c r="G118" s="602"/>
      <c r="H118" s="602">
        <v>0.3</v>
      </c>
      <c r="I118" s="575">
        <v>0.375</v>
      </c>
      <c r="J118" s="575">
        <v>0.45</v>
      </c>
      <c r="K118" s="575">
        <v>0.5</v>
      </c>
      <c r="L118" s="641">
        <v>0.65</v>
      </c>
      <c r="M118" s="575">
        <v>0.6</v>
      </c>
      <c r="N118" s="575">
        <v>0.7</v>
      </c>
      <c r="O118" s="575">
        <v>0.75</v>
      </c>
      <c r="P118" s="591" t="s">
        <v>264</v>
      </c>
    </row>
    <row r="119" spans="1:16" s="553" customFormat="1" ht="52.2">
      <c r="A119" s="876"/>
      <c r="B119" s="868"/>
      <c r="C119" s="867"/>
      <c r="D119" s="667" t="s">
        <v>266</v>
      </c>
      <c r="E119" s="666">
        <v>3.0800000000000001E-2</v>
      </c>
      <c r="F119" s="666">
        <v>1.9300000000000001E-2</v>
      </c>
      <c r="G119" s="627">
        <v>1.9E-2</v>
      </c>
      <c r="H119" s="627">
        <v>6.4999999999999997E-3</v>
      </c>
      <c r="I119" s="717">
        <v>2.6200000000000001E-2</v>
      </c>
      <c r="J119" s="575">
        <v>7.7999999999999996E-3</v>
      </c>
      <c r="K119" s="627">
        <v>1.89E-2</v>
      </c>
      <c r="L119" s="626">
        <v>1.26E-2</v>
      </c>
      <c r="M119" s="627">
        <v>4.3E-3</v>
      </c>
      <c r="N119" s="627">
        <v>0.01</v>
      </c>
      <c r="O119" s="627">
        <v>0.01</v>
      </c>
      <c r="P119" s="591" t="s">
        <v>264</v>
      </c>
    </row>
    <row r="120" spans="1:16" s="553" customFormat="1" ht="34.799999999999997">
      <c r="A120" s="876"/>
      <c r="B120" s="868"/>
      <c r="C120" s="867"/>
      <c r="D120" s="665" t="s">
        <v>267</v>
      </c>
      <c r="E120" s="666"/>
      <c r="F120" s="666"/>
      <c r="G120" s="627"/>
      <c r="H120" s="627"/>
      <c r="I120" s="717"/>
      <c r="J120" s="575"/>
      <c r="K120" s="627"/>
      <c r="L120" s="627">
        <v>4.9799999999999997E-2</v>
      </c>
      <c r="M120" s="627">
        <v>0.01</v>
      </c>
      <c r="N120" s="627">
        <v>0.01</v>
      </c>
      <c r="O120" s="627">
        <v>0.01</v>
      </c>
      <c r="P120" s="594" t="s">
        <v>264</v>
      </c>
    </row>
    <row r="121" spans="1:16" s="553" customFormat="1" ht="55.5" customHeight="1">
      <c r="A121" s="876"/>
      <c r="B121" s="868"/>
      <c r="C121" s="867"/>
      <c r="D121" s="665" t="s">
        <v>268</v>
      </c>
      <c r="E121" s="666"/>
      <c r="F121" s="666"/>
      <c r="G121" s="627"/>
      <c r="H121" s="627"/>
      <c r="I121" s="717"/>
      <c r="J121" s="575"/>
      <c r="K121" s="627"/>
      <c r="L121" s="627">
        <v>0.1154</v>
      </c>
      <c r="M121" s="627">
        <v>0.15</v>
      </c>
      <c r="N121" s="627">
        <v>0.17</v>
      </c>
      <c r="O121" s="627">
        <v>0.19</v>
      </c>
      <c r="P121" s="594" t="s">
        <v>264</v>
      </c>
    </row>
    <row r="122" spans="1:16" s="553" customFormat="1" ht="34.799999999999997">
      <c r="A122" s="876"/>
      <c r="B122" s="868"/>
      <c r="C122" s="701" t="s">
        <v>269</v>
      </c>
      <c r="D122" s="584" t="s">
        <v>270</v>
      </c>
      <c r="E122" s="594"/>
      <c r="F122" s="586"/>
      <c r="G122" s="574">
        <v>0.7</v>
      </c>
      <c r="H122" s="574">
        <v>0.9</v>
      </c>
      <c r="I122" s="574">
        <v>0.5</v>
      </c>
      <c r="J122" s="574">
        <v>0.8125</v>
      </c>
      <c r="K122" s="627">
        <v>0.5</v>
      </c>
      <c r="L122" s="757">
        <v>1</v>
      </c>
      <c r="M122" s="627">
        <v>0.75</v>
      </c>
      <c r="N122" s="627">
        <v>0.9</v>
      </c>
      <c r="O122" s="627">
        <v>0.9</v>
      </c>
      <c r="P122" s="594" t="s">
        <v>60</v>
      </c>
    </row>
    <row r="123" spans="1:16" s="555" customFormat="1" ht="52.2">
      <c r="A123" s="876" t="s">
        <v>271</v>
      </c>
      <c r="B123" s="891" t="s">
        <v>272</v>
      </c>
      <c r="C123" s="703" t="s">
        <v>273</v>
      </c>
      <c r="D123" s="584" t="s">
        <v>274</v>
      </c>
      <c r="E123" s="645">
        <v>0.93</v>
      </c>
      <c r="F123" s="600">
        <v>0.9375</v>
      </c>
      <c r="G123" s="574">
        <v>0.72</v>
      </c>
      <c r="H123" s="574" t="s">
        <v>59</v>
      </c>
      <c r="I123" s="574">
        <v>0.85</v>
      </c>
      <c r="J123" s="574">
        <v>0.89</v>
      </c>
      <c r="K123" s="627">
        <v>0.5</v>
      </c>
      <c r="L123" s="626">
        <v>1</v>
      </c>
      <c r="M123" s="627">
        <v>0.75</v>
      </c>
      <c r="N123" s="627">
        <v>1</v>
      </c>
      <c r="O123" s="627">
        <v>1</v>
      </c>
      <c r="P123" s="687" t="s">
        <v>60</v>
      </c>
    </row>
    <row r="124" spans="1:16" s="555" customFormat="1" ht="34.799999999999997">
      <c r="A124" s="876"/>
      <c r="B124" s="891"/>
      <c r="C124" s="865" t="s">
        <v>275</v>
      </c>
      <c r="D124" s="705" t="s">
        <v>276</v>
      </c>
      <c r="E124" s="706">
        <v>0.05</v>
      </c>
      <c r="F124" s="650">
        <v>0.23</v>
      </c>
      <c r="G124" s="602">
        <v>0.22</v>
      </c>
      <c r="H124" s="627">
        <v>0.193</v>
      </c>
      <c r="I124" s="627">
        <v>0.14399999999999999</v>
      </c>
      <c r="J124" s="627">
        <v>0.1077</v>
      </c>
      <c r="K124" s="627">
        <v>0.121</v>
      </c>
      <c r="L124" s="626">
        <v>0.26850000000000002</v>
      </c>
      <c r="M124" s="627">
        <v>0.28000000000000003</v>
      </c>
      <c r="N124" s="627">
        <v>0.3</v>
      </c>
      <c r="O124" s="627">
        <v>0.33</v>
      </c>
      <c r="P124" s="687" t="s">
        <v>60</v>
      </c>
    </row>
    <row r="125" spans="1:16" s="555" customFormat="1" ht="69.599999999999994">
      <c r="A125" s="876"/>
      <c r="B125" s="891"/>
      <c r="C125" s="865"/>
      <c r="D125" s="705" t="s">
        <v>277</v>
      </c>
      <c r="E125" s="706">
        <v>0.72</v>
      </c>
      <c r="F125" s="650"/>
      <c r="G125" s="602">
        <v>0.75</v>
      </c>
      <c r="H125" s="627">
        <v>0.81</v>
      </c>
      <c r="I125" s="627">
        <v>0.6</v>
      </c>
      <c r="J125" s="627">
        <v>0.75</v>
      </c>
      <c r="K125" s="627">
        <v>0.38</v>
      </c>
      <c r="L125" s="758">
        <v>0.9375</v>
      </c>
      <c r="M125" s="600">
        <v>0.71250000000000002</v>
      </c>
      <c r="N125" s="600">
        <v>0.8</v>
      </c>
      <c r="O125" s="600">
        <v>0.8</v>
      </c>
      <c r="P125" s="687" t="s">
        <v>60</v>
      </c>
    </row>
    <row r="126" spans="1:16" s="555" customFormat="1" ht="34.799999999999997">
      <c r="A126" s="890" t="s">
        <v>278</v>
      </c>
      <c r="B126" s="891" t="s">
        <v>279</v>
      </c>
      <c r="C126" s="865" t="s">
        <v>280</v>
      </c>
      <c r="D126" s="707" t="s">
        <v>281</v>
      </c>
      <c r="E126" s="614">
        <v>3.2000000000000001E-2</v>
      </c>
      <c r="F126" s="575">
        <v>4.5999999999999999E-2</v>
      </c>
      <c r="G126" s="627">
        <v>4.5100000000000001E-2</v>
      </c>
      <c r="H126" s="575">
        <v>9.1999999999999998E-2</v>
      </c>
      <c r="I126" s="575">
        <v>0.1169</v>
      </c>
      <c r="J126" s="634">
        <v>0.153</v>
      </c>
      <c r="K126" s="575">
        <v>0.155</v>
      </c>
      <c r="L126" s="636">
        <v>0.1545</v>
      </c>
      <c r="M126" s="600">
        <v>0.17230000000000001</v>
      </c>
      <c r="N126" s="600">
        <v>0.18</v>
      </c>
      <c r="O126" s="600">
        <v>0.18</v>
      </c>
      <c r="P126" s="609" t="s">
        <v>66</v>
      </c>
    </row>
    <row r="127" spans="1:16" s="555" customFormat="1" ht="52.2">
      <c r="A127" s="890"/>
      <c r="B127" s="891"/>
      <c r="C127" s="865"/>
      <c r="D127" s="607" t="s">
        <v>282</v>
      </c>
      <c r="E127" s="614" t="s">
        <v>32</v>
      </c>
      <c r="F127" s="575" t="s">
        <v>32</v>
      </c>
      <c r="G127" s="575" t="s">
        <v>39</v>
      </c>
      <c r="H127" s="575" t="s">
        <v>283</v>
      </c>
      <c r="I127" s="575" t="s">
        <v>283</v>
      </c>
      <c r="J127" s="575" t="s">
        <v>284</v>
      </c>
      <c r="K127" s="575" t="s">
        <v>40</v>
      </c>
      <c r="L127" s="759" t="s">
        <v>285</v>
      </c>
      <c r="M127" s="627" t="s">
        <v>283</v>
      </c>
      <c r="N127" s="627" t="s">
        <v>32</v>
      </c>
      <c r="O127" s="627" t="s">
        <v>32</v>
      </c>
      <c r="P127" s="609" t="s">
        <v>66</v>
      </c>
    </row>
    <row r="128" spans="1:16" s="553" customFormat="1" ht="47.1" customHeight="1">
      <c r="A128" s="679" t="s">
        <v>286</v>
      </c>
      <c r="B128" s="888" t="s">
        <v>287</v>
      </c>
      <c r="C128" s="888"/>
      <c r="D128" s="680"/>
      <c r="E128" s="679"/>
      <c r="F128" s="679"/>
      <c r="G128" s="679"/>
      <c r="H128" s="679"/>
      <c r="I128" s="730"/>
      <c r="J128" s="730"/>
      <c r="K128" s="730"/>
      <c r="L128" s="731"/>
      <c r="M128" s="732"/>
      <c r="N128" s="732"/>
      <c r="O128" s="732"/>
      <c r="P128" s="681"/>
    </row>
    <row r="129" spans="1:16" s="553" customFormat="1" ht="35.1" customHeight="1">
      <c r="A129" s="855" t="s">
        <v>288</v>
      </c>
      <c r="B129" s="856"/>
      <c r="C129" s="857"/>
      <c r="D129" s="579" t="s">
        <v>289</v>
      </c>
      <c r="E129" s="760"/>
      <c r="F129" s="760"/>
      <c r="G129" s="761"/>
      <c r="H129" s="761"/>
      <c r="I129" s="761"/>
      <c r="J129" s="761"/>
      <c r="K129" s="761"/>
      <c r="L129" s="761">
        <v>1</v>
      </c>
      <c r="M129" s="761">
        <v>0.71699999999999997</v>
      </c>
      <c r="N129" s="689">
        <v>1</v>
      </c>
      <c r="O129" s="689">
        <v>1</v>
      </c>
      <c r="P129" s="609" t="s">
        <v>290</v>
      </c>
    </row>
    <row r="130" spans="1:16" s="553" customFormat="1" ht="47.1" customHeight="1">
      <c r="A130" s="858"/>
      <c r="B130" s="859"/>
      <c r="C130" s="860"/>
      <c r="D130" s="611" t="s">
        <v>291</v>
      </c>
      <c r="E130" s="762"/>
      <c r="F130" s="762"/>
      <c r="G130" s="762"/>
      <c r="H130" s="762"/>
      <c r="I130" s="762"/>
      <c r="J130" s="782">
        <v>185</v>
      </c>
      <c r="K130" s="762">
        <v>237</v>
      </c>
      <c r="L130" s="763">
        <v>307</v>
      </c>
      <c r="M130" s="763">
        <v>317</v>
      </c>
      <c r="N130" s="763">
        <v>331</v>
      </c>
      <c r="O130" s="763">
        <v>342.33333333333201</v>
      </c>
      <c r="P130" s="580" t="s">
        <v>292</v>
      </c>
    </row>
    <row r="131" spans="1:16" s="556" customFormat="1" ht="34.799999999999997">
      <c r="A131" s="881" t="s">
        <v>293</v>
      </c>
      <c r="B131" s="872" t="s">
        <v>294</v>
      </c>
      <c r="C131" s="866" t="s">
        <v>295</v>
      </c>
      <c r="D131" s="705" t="s">
        <v>296</v>
      </c>
      <c r="E131" s="687">
        <v>295</v>
      </c>
      <c r="F131" s="609">
        <v>308</v>
      </c>
      <c r="G131" s="609">
        <v>411</v>
      </c>
      <c r="H131" s="763">
        <v>358</v>
      </c>
      <c r="I131" s="609">
        <v>207</v>
      </c>
      <c r="J131" s="609">
        <v>374</v>
      </c>
      <c r="K131" s="609">
        <v>98</v>
      </c>
      <c r="L131" s="609">
        <v>263</v>
      </c>
      <c r="M131" s="609">
        <v>137</v>
      </c>
      <c r="N131" s="609">
        <v>192</v>
      </c>
      <c r="O131" s="609">
        <v>250</v>
      </c>
      <c r="P131" s="687" t="s">
        <v>221</v>
      </c>
    </row>
    <row r="132" spans="1:16" s="555" customFormat="1" ht="69.599999999999994">
      <c r="A132" s="881"/>
      <c r="B132" s="872"/>
      <c r="C132" s="866"/>
      <c r="D132" s="607" t="s">
        <v>297</v>
      </c>
      <c r="E132" s="764">
        <v>9.6299999999999997E-2</v>
      </c>
      <c r="F132" s="764">
        <v>1.9E-2</v>
      </c>
      <c r="G132" s="765">
        <v>-9.6299999999999997E-2</v>
      </c>
      <c r="H132" s="766">
        <v>0.1041</v>
      </c>
      <c r="I132" s="783">
        <v>1E-4</v>
      </c>
      <c r="J132" s="765">
        <v>1.11E-2</v>
      </c>
      <c r="K132" s="765">
        <v>4.1000000000000003E-3</v>
      </c>
      <c r="L132" s="765">
        <v>1.11E-2</v>
      </c>
      <c r="M132" s="765">
        <v>1.9E-3</v>
      </c>
      <c r="N132" s="766" t="s">
        <v>59</v>
      </c>
      <c r="O132" s="784" t="s">
        <v>298</v>
      </c>
      <c r="P132" s="580" t="s">
        <v>299</v>
      </c>
    </row>
    <row r="133" spans="1:16" s="555" customFormat="1" ht="34.799999999999997">
      <c r="A133" s="881"/>
      <c r="B133" s="872"/>
      <c r="C133" s="866"/>
      <c r="D133" s="607" t="s">
        <v>300</v>
      </c>
      <c r="E133" s="609"/>
      <c r="F133" s="609"/>
      <c r="G133" s="614">
        <v>0.47170000000000001</v>
      </c>
      <c r="H133" s="614">
        <v>0.5917</v>
      </c>
      <c r="I133" s="602">
        <v>0.49930000000000002</v>
      </c>
      <c r="J133" s="627">
        <v>0.66279999999999994</v>
      </c>
      <c r="K133" s="627">
        <v>0.23719999999999999</v>
      </c>
      <c r="L133" s="627">
        <v>1.10445205479452</v>
      </c>
      <c r="M133" s="688">
        <v>0.79949999999999999</v>
      </c>
      <c r="N133" s="688">
        <v>0.79949999999999999</v>
      </c>
      <c r="O133" s="688">
        <v>0.8</v>
      </c>
      <c r="P133" s="609" t="s">
        <v>60</v>
      </c>
    </row>
    <row r="134" spans="1:16" s="555" customFormat="1" ht="34.799999999999997">
      <c r="A134" s="881"/>
      <c r="B134" s="872"/>
      <c r="C134" s="866"/>
      <c r="D134" s="607" t="s">
        <v>301</v>
      </c>
      <c r="E134" s="609"/>
      <c r="F134" s="609"/>
      <c r="G134" s="689">
        <v>0.85050000000000003</v>
      </c>
      <c r="H134" s="689">
        <v>0.83250000000000002</v>
      </c>
      <c r="I134" s="600">
        <f>278/463</f>
        <v>0.600431965442765</v>
      </c>
      <c r="J134" s="692">
        <v>0.76724137931034497</v>
      </c>
      <c r="K134" s="574">
        <v>0.21</v>
      </c>
      <c r="L134" s="717">
        <v>1.3160000000000001</v>
      </c>
      <c r="M134" s="689">
        <v>0.89929999999999999</v>
      </c>
      <c r="N134" s="689">
        <v>0.8</v>
      </c>
      <c r="O134" s="689">
        <v>1</v>
      </c>
      <c r="P134" s="609" t="s">
        <v>60</v>
      </c>
    </row>
    <row r="135" spans="1:16" s="555" customFormat="1" ht="35.1" customHeight="1">
      <c r="A135" s="881"/>
      <c r="B135" s="872"/>
      <c r="C135" s="767" t="s">
        <v>302</v>
      </c>
      <c r="D135" s="583" t="s">
        <v>303</v>
      </c>
      <c r="E135" s="762"/>
      <c r="F135" s="762"/>
      <c r="G135" s="762">
        <v>7</v>
      </c>
      <c r="H135" s="762">
        <v>15</v>
      </c>
      <c r="I135" s="762">
        <v>10</v>
      </c>
      <c r="J135" s="782">
        <v>11</v>
      </c>
      <c r="K135" s="762">
        <v>11</v>
      </c>
      <c r="L135" s="762">
        <v>10</v>
      </c>
      <c r="M135" s="601">
        <v>31</v>
      </c>
      <c r="N135" s="762">
        <v>30</v>
      </c>
      <c r="O135" s="762">
        <v>15</v>
      </c>
      <c r="P135" s="580" t="s">
        <v>290</v>
      </c>
    </row>
    <row r="136" spans="1:16" s="555" customFormat="1">
      <c r="A136" s="881"/>
      <c r="B136" s="872"/>
      <c r="C136" s="865" t="s">
        <v>304</v>
      </c>
      <c r="D136" s="801" t="s">
        <v>305</v>
      </c>
      <c r="E136" s="628">
        <v>100</v>
      </c>
      <c r="F136" s="762">
        <v>135</v>
      </c>
      <c r="G136" s="762">
        <v>351</v>
      </c>
      <c r="H136" s="762">
        <v>200</v>
      </c>
      <c r="I136" s="762">
        <v>200</v>
      </c>
      <c r="J136" s="782">
        <v>229</v>
      </c>
      <c r="K136" s="601">
        <v>462</v>
      </c>
      <c r="L136" s="601">
        <v>688</v>
      </c>
      <c r="M136" s="601">
        <v>467</v>
      </c>
      <c r="N136" s="601">
        <v>350</v>
      </c>
      <c r="O136" s="601">
        <v>350</v>
      </c>
      <c r="P136" s="628" t="s">
        <v>290</v>
      </c>
    </row>
    <row r="137" spans="1:16" s="555" customFormat="1" ht="34.799999999999997">
      <c r="A137" s="881"/>
      <c r="B137" s="872"/>
      <c r="C137" s="865"/>
      <c r="D137" s="802" t="s">
        <v>306</v>
      </c>
      <c r="E137" s="768"/>
      <c r="F137" s="768"/>
      <c r="G137" s="768"/>
      <c r="H137" s="768"/>
      <c r="I137" s="580">
        <v>10</v>
      </c>
      <c r="J137" s="628">
        <v>12</v>
      </c>
      <c r="K137" s="239">
        <v>10</v>
      </c>
      <c r="L137" s="239">
        <v>21</v>
      </c>
      <c r="M137" s="239">
        <v>20</v>
      </c>
      <c r="N137" s="239">
        <v>15</v>
      </c>
      <c r="O137" s="239">
        <v>5</v>
      </c>
      <c r="P137" s="628" t="s">
        <v>290</v>
      </c>
    </row>
    <row r="138" spans="1:16" s="555" customFormat="1">
      <c r="A138" s="881"/>
      <c r="B138" s="872"/>
      <c r="C138" s="865"/>
      <c r="D138" s="802" t="s">
        <v>307</v>
      </c>
      <c r="E138" s="768"/>
      <c r="F138" s="768"/>
      <c r="G138" s="768"/>
      <c r="H138" s="768"/>
      <c r="I138" s="580">
        <v>10</v>
      </c>
      <c r="J138" s="628">
        <v>10</v>
      </c>
      <c r="K138" s="239">
        <v>11</v>
      </c>
      <c r="L138" s="239">
        <v>10</v>
      </c>
      <c r="M138" s="239">
        <v>10</v>
      </c>
      <c r="N138" s="239">
        <v>10</v>
      </c>
      <c r="O138" s="239">
        <v>2</v>
      </c>
      <c r="P138" s="628" t="s">
        <v>290</v>
      </c>
    </row>
    <row r="139" spans="1:16" s="555" customFormat="1" ht="34.799999999999997">
      <c r="A139" s="881"/>
      <c r="B139" s="872"/>
      <c r="C139" s="865"/>
      <c r="D139" s="802" t="s">
        <v>308</v>
      </c>
      <c r="E139" s="768"/>
      <c r="F139" s="768"/>
      <c r="G139" s="768"/>
      <c r="H139" s="768"/>
      <c r="I139" s="580">
        <v>10</v>
      </c>
      <c r="J139" s="628">
        <v>21</v>
      </c>
      <c r="K139" s="239">
        <v>15</v>
      </c>
      <c r="L139" s="239">
        <v>16</v>
      </c>
      <c r="M139" s="239">
        <v>19</v>
      </c>
      <c r="N139" s="239">
        <v>13</v>
      </c>
      <c r="O139" s="239">
        <v>126</v>
      </c>
      <c r="P139" s="628" t="s">
        <v>290</v>
      </c>
    </row>
    <row r="140" spans="1:16" s="555" customFormat="1" ht="34.799999999999997">
      <c r="A140" s="881"/>
      <c r="B140" s="872"/>
      <c r="C140" s="865"/>
      <c r="D140" s="583" t="s">
        <v>309</v>
      </c>
      <c r="E140" s="580"/>
      <c r="F140" s="580"/>
      <c r="G140" s="580">
        <v>5</v>
      </c>
      <c r="H140" s="580">
        <v>4</v>
      </c>
      <c r="I140" s="580">
        <v>0</v>
      </c>
      <c r="J140" s="628">
        <v>9</v>
      </c>
      <c r="K140" s="239">
        <v>4</v>
      </c>
      <c r="L140" s="239">
        <v>3</v>
      </c>
      <c r="M140" s="239">
        <v>3</v>
      </c>
      <c r="N140" s="239">
        <v>3</v>
      </c>
      <c r="O140" s="239">
        <v>2</v>
      </c>
      <c r="P140" s="580" t="s">
        <v>290</v>
      </c>
    </row>
    <row r="141" spans="1:16" s="555" customFormat="1" ht="52.2">
      <c r="A141" s="881"/>
      <c r="B141" s="872"/>
      <c r="C141" s="865"/>
      <c r="D141" s="583" t="s">
        <v>310</v>
      </c>
      <c r="E141" s="580"/>
      <c r="F141" s="580"/>
      <c r="G141" s="580"/>
      <c r="H141" s="580"/>
      <c r="I141" s="580"/>
      <c r="J141" s="628"/>
      <c r="K141" s="239">
        <v>1</v>
      </c>
      <c r="L141" s="239">
        <v>6</v>
      </c>
      <c r="M141" s="239">
        <v>5</v>
      </c>
      <c r="N141" s="239">
        <v>6</v>
      </c>
      <c r="O141" s="239">
        <v>8</v>
      </c>
      <c r="P141" s="580" t="s">
        <v>290</v>
      </c>
    </row>
    <row r="142" spans="1:16" s="555" customFormat="1" ht="76.5" customHeight="1">
      <c r="A142" s="610" t="s">
        <v>311</v>
      </c>
      <c r="B142" s="702" t="s">
        <v>312</v>
      </c>
      <c r="C142" s="704" t="s">
        <v>313</v>
      </c>
      <c r="D142" s="573" t="s">
        <v>314</v>
      </c>
      <c r="E142" s="574">
        <v>0.89</v>
      </c>
      <c r="F142" s="574">
        <v>0.77</v>
      </c>
      <c r="G142" s="600">
        <v>0.75</v>
      </c>
      <c r="H142" s="600">
        <v>0.80449999999999999</v>
      </c>
      <c r="I142" s="600">
        <v>0.40229999999999999</v>
      </c>
      <c r="J142" s="600">
        <v>0.59330000000000005</v>
      </c>
      <c r="K142" s="600">
        <v>0.36054421768707501</v>
      </c>
      <c r="L142" s="600">
        <v>0.76759999999999995</v>
      </c>
      <c r="M142" s="600">
        <v>0.52949999999999997</v>
      </c>
      <c r="N142" s="600"/>
      <c r="O142" s="600">
        <v>0.9</v>
      </c>
      <c r="P142" s="628" t="s">
        <v>315</v>
      </c>
    </row>
    <row r="143" spans="1:16" s="553" customFormat="1" ht="34.799999999999997">
      <c r="A143" s="876" t="s">
        <v>316</v>
      </c>
      <c r="B143" s="872" t="s">
        <v>317</v>
      </c>
      <c r="C143" s="861" t="s">
        <v>318</v>
      </c>
      <c r="D143" s="690" t="s">
        <v>319</v>
      </c>
      <c r="E143" s="599">
        <v>0.74</v>
      </c>
      <c r="F143" s="627">
        <v>0.78539999999999999</v>
      </c>
      <c r="G143" s="627">
        <v>0.72509999999999997</v>
      </c>
      <c r="H143" s="627">
        <v>0.9365</v>
      </c>
      <c r="I143" s="627">
        <v>0.69989999999999997</v>
      </c>
      <c r="J143" s="602">
        <v>0.73529999999999995</v>
      </c>
      <c r="K143" s="602">
        <v>0.69089999999999996</v>
      </c>
      <c r="L143" s="602">
        <v>0.86</v>
      </c>
      <c r="M143" s="602">
        <v>0.79</v>
      </c>
      <c r="N143" s="602">
        <v>0.6875</v>
      </c>
      <c r="O143" s="602">
        <v>0.8</v>
      </c>
      <c r="P143" s="239" t="s">
        <v>238</v>
      </c>
    </row>
    <row r="144" spans="1:16" s="553" customFormat="1" ht="87">
      <c r="A144" s="876"/>
      <c r="B144" s="872"/>
      <c r="C144" s="861"/>
      <c r="D144" s="573" t="s">
        <v>320</v>
      </c>
      <c r="E144" s="599"/>
      <c r="F144" s="627"/>
      <c r="G144" s="627"/>
      <c r="H144" s="627"/>
      <c r="I144" s="719" t="s">
        <v>321</v>
      </c>
      <c r="J144" s="719" t="s">
        <v>321</v>
      </c>
      <c r="K144" s="602">
        <v>0.9</v>
      </c>
      <c r="L144" s="602">
        <v>0.91</v>
      </c>
      <c r="M144" s="602">
        <v>0.97</v>
      </c>
      <c r="N144" s="575">
        <v>0.99861687413554601</v>
      </c>
      <c r="O144" s="602">
        <v>1</v>
      </c>
      <c r="P144" s="239" t="s">
        <v>238</v>
      </c>
    </row>
    <row r="145" spans="1:16" s="553" customFormat="1" ht="69.599999999999994">
      <c r="A145" s="876"/>
      <c r="B145" s="872"/>
      <c r="C145" s="861"/>
      <c r="D145" s="573" t="s">
        <v>322</v>
      </c>
      <c r="E145" s="627">
        <v>0.75560000000000005</v>
      </c>
      <c r="F145" s="627">
        <v>0.70579999999999998</v>
      </c>
      <c r="G145" s="627">
        <v>0.45619999999999999</v>
      </c>
      <c r="H145" s="627">
        <v>0.87870000000000004</v>
      </c>
      <c r="I145" s="627">
        <v>0.76859999999999995</v>
      </c>
      <c r="J145" s="602">
        <v>0.87</v>
      </c>
      <c r="K145" s="602">
        <v>0.56520000000000004</v>
      </c>
      <c r="L145" s="602">
        <v>0.92</v>
      </c>
      <c r="M145" s="602">
        <v>1</v>
      </c>
      <c r="N145" s="602">
        <v>0.50299401197604798</v>
      </c>
      <c r="O145" s="602">
        <v>1</v>
      </c>
      <c r="P145" s="239" t="s">
        <v>238</v>
      </c>
    </row>
    <row r="146" spans="1:16" s="553" customFormat="1" ht="141.9" customHeight="1">
      <c r="A146" s="876"/>
      <c r="B146" s="872"/>
      <c r="C146" s="861"/>
      <c r="D146" s="573" t="s">
        <v>323</v>
      </c>
      <c r="E146" s="627" t="s">
        <v>324</v>
      </c>
      <c r="F146" s="627" t="s">
        <v>324</v>
      </c>
      <c r="G146" s="627" t="s">
        <v>324</v>
      </c>
      <c r="H146" s="627" t="s">
        <v>324</v>
      </c>
      <c r="I146" s="627" t="s">
        <v>324</v>
      </c>
      <c r="J146" s="627" t="s">
        <v>324</v>
      </c>
      <c r="K146" s="627" t="s">
        <v>324</v>
      </c>
      <c r="L146" s="627" t="s">
        <v>324</v>
      </c>
      <c r="M146" s="602">
        <v>0.84</v>
      </c>
      <c r="N146" s="602">
        <v>0</v>
      </c>
      <c r="O146" s="602">
        <v>0.7</v>
      </c>
      <c r="P146" s="239" t="s">
        <v>238</v>
      </c>
    </row>
    <row r="147" spans="1:16" s="553" customFormat="1" ht="87">
      <c r="A147" s="876"/>
      <c r="B147" s="872"/>
      <c r="C147" s="861"/>
      <c r="D147" s="573" t="s">
        <v>325</v>
      </c>
      <c r="E147" s="627" t="s">
        <v>324</v>
      </c>
      <c r="F147" s="627" t="s">
        <v>324</v>
      </c>
      <c r="G147" s="627" t="s">
        <v>324</v>
      </c>
      <c r="H147" s="627" t="s">
        <v>324</v>
      </c>
      <c r="I147" s="627" t="s">
        <v>324</v>
      </c>
      <c r="J147" s="602">
        <v>0.63</v>
      </c>
      <c r="K147" s="602">
        <v>0.88</v>
      </c>
      <c r="L147" s="602">
        <v>0.46</v>
      </c>
      <c r="M147" s="602">
        <v>0.96</v>
      </c>
      <c r="N147" s="602">
        <v>0.99841725574324303</v>
      </c>
      <c r="O147" s="602">
        <v>1</v>
      </c>
      <c r="P147" s="239" t="s">
        <v>238</v>
      </c>
    </row>
    <row r="148" spans="1:16" s="553" customFormat="1" ht="69.599999999999994">
      <c r="A148" s="876"/>
      <c r="B148" s="872"/>
      <c r="C148" s="861"/>
      <c r="D148" s="690" t="s">
        <v>326</v>
      </c>
      <c r="E148" s="627"/>
      <c r="F148" s="627" t="s">
        <v>324</v>
      </c>
      <c r="G148" s="627" t="s">
        <v>324</v>
      </c>
      <c r="H148" s="627" t="s">
        <v>324</v>
      </c>
      <c r="I148" s="627" t="s">
        <v>324</v>
      </c>
      <c r="J148" s="602">
        <v>0.56000000000000005</v>
      </c>
      <c r="K148" s="602">
        <v>0.18</v>
      </c>
      <c r="L148" s="602">
        <v>0.9254</v>
      </c>
      <c r="M148" s="602">
        <v>0.65157517399999998</v>
      </c>
      <c r="N148" s="602">
        <v>0.94656520266666699</v>
      </c>
      <c r="O148" s="602">
        <v>1</v>
      </c>
      <c r="P148" s="239" t="s">
        <v>238</v>
      </c>
    </row>
    <row r="149" spans="1:16" s="553" customFormat="1" ht="104.4">
      <c r="A149" s="876"/>
      <c r="B149" s="872"/>
      <c r="C149" s="861"/>
      <c r="D149" s="573" t="s">
        <v>327</v>
      </c>
      <c r="E149" s="627"/>
      <c r="F149" s="627" t="s">
        <v>324</v>
      </c>
      <c r="G149" s="627" t="s">
        <v>324</v>
      </c>
      <c r="H149" s="627" t="s">
        <v>324</v>
      </c>
      <c r="I149" s="627" t="s">
        <v>324</v>
      </c>
      <c r="J149" s="602">
        <v>0.77</v>
      </c>
      <c r="K149" s="602">
        <v>0.2</v>
      </c>
      <c r="L149" s="602">
        <v>1.2882</v>
      </c>
      <c r="M149" s="602">
        <v>1.4014384685000001</v>
      </c>
      <c r="N149" s="602">
        <v>1.1003273025</v>
      </c>
      <c r="O149" s="602">
        <v>1</v>
      </c>
      <c r="P149" s="239" t="s">
        <v>238</v>
      </c>
    </row>
    <row r="150" spans="1:16" s="553" customFormat="1" ht="120.9" customHeight="1">
      <c r="A150" s="876"/>
      <c r="B150" s="872"/>
      <c r="C150" s="861"/>
      <c r="D150" s="573" t="s">
        <v>328</v>
      </c>
      <c r="E150" s="627"/>
      <c r="F150" s="627" t="s">
        <v>324</v>
      </c>
      <c r="G150" s="627" t="s">
        <v>324</v>
      </c>
      <c r="H150" s="627" t="s">
        <v>324</v>
      </c>
      <c r="I150" s="627" t="s">
        <v>324</v>
      </c>
      <c r="J150" s="627" t="s">
        <v>324</v>
      </c>
      <c r="K150" s="627" t="s">
        <v>324</v>
      </c>
      <c r="L150" s="602">
        <v>0.9254</v>
      </c>
      <c r="M150" s="602">
        <v>0.53212042000000004</v>
      </c>
      <c r="N150" s="602">
        <v>0.95266019457142903</v>
      </c>
      <c r="O150" s="602">
        <v>1</v>
      </c>
      <c r="P150" s="239" t="s">
        <v>238</v>
      </c>
    </row>
    <row r="151" spans="1:16" s="553" customFormat="1" ht="87">
      <c r="A151" s="876"/>
      <c r="B151" s="872"/>
      <c r="C151" s="861"/>
      <c r="D151" s="573" t="s">
        <v>329</v>
      </c>
      <c r="E151" s="627"/>
      <c r="F151" s="627" t="s">
        <v>324</v>
      </c>
      <c r="G151" s="627" t="s">
        <v>324</v>
      </c>
      <c r="H151" s="627" t="s">
        <v>324</v>
      </c>
      <c r="I151" s="627" t="s">
        <v>324</v>
      </c>
      <c r="J151" s="602">
        <v>0.96</v>
      </c>
      <c r="K151" s="602">
        <v>0.83630000000000004</v>
      </c>
      <c r="L151" s="602">
        <v>0.96589999999999998</v>
      </c>
      <c r="M151" s="719">
        <v>1</v>
      </c>
      <c r="N151" s="719">
        <v>0.88461538461538503</v>
      </c>
      <c r="O151" s="719">
        <v>1</v>
      </c>
      <c r="P151" s="239" t="s">
        <v>238</v>
      </c>
    </row>
    <row r="152" spans="1:16" s="553" customFormat="1">
      <c r="A152" s="732">
        <v>5</v>
      </c>
      <c r="B152" s="889" t="s">
        <v>330</v>
      </c>
      <c r="C152" s="889"/>
      <c r="D152" s="770"/>
      <c r="E152" s="771"/>
      <c r="F152" s="771"/>
      <c r="G152" s="769"/>
      <c r="H152" s="769"/>
      <c r="I152" s="730"/>
      <c r="J152" s="730"/>
      <c r="K152" s="730"/>
      <c r="L152" s="730"/>
      <c r="M152" s="732"/>
      <c r="N152" s="732"/>
      <c r="O152" s="732"/>
      <c r="P152" s="769"/>
    </row>
    <row r="153" spans="1:16" s="553" customFormat="1" ht="34.799999999999997">
      <c r="A153" s="848" t="s">
        <v>331</v>
      </c>
      <c r="B153" s="848"/>
      <c r="C153" s="848"/>
      <c r="D153" s="772" t="s">
        <v>332</v>
      </c>
      <c r="E153" s="773"/>
      <c r="F153" s="774"/>
      <c r="G153" s="774"/>
      <c r="H153" s="775"/>
      <c r="I153" s="775" t="s">
        <v>333</v>
      </c>
      <c r="J153" s="774"/>
      <c r="K153" s="775"/>
      <c r="L153" s="775" t="s">
        <v>22</v>
      </c>
      <c r="M153" s="775"/>
      <c r="N153" s="775"/>
      <c r="O153" s="775" t="s">
        <v>334</v>
      </c>
      <c r="P153" s="621" t="s">
        <v>335</v>
      </c>
    </row>
    <row r="154" spans="1:16" s="553" customFormat="1" ht="52.2">
      <c r="A154" s="776"/>
      <c r="B154" s="776"/>
      <c r="C154" s="569"/>
      <c r="D154" s="772" t="s">
        <v>336</v>
      </c>
      <c r="E154" s="773"/>
      <c r="F154" s="774"/>
      <c r="G154" s="774"/>
      <c r="H154" s="775"/>
      <c r="I154" s="775"/>
      <c r="J154" s="774"/>
      <c r="K154" s="775"/>
      <c r="L154" s="775"/>
      <c r="M154" s="775"/>
      <c r="N154" s="775">
        <v>0.82499999999999996</v>
      </c>
      <c r="O154" s="775">
        <v>0.83</v>
      </c>
      <c r="P154" s="621" t="s">
        <v>335</v>
      </c>
    </row>
    <row r="155" spans="1:16" s="553" customFormat="1" ht="34.799999999999997">
      <c r="A155" s="776"/>
      <c r="B155" s="776"/>
      <c r="C155" s="569"/>
      <c r="D155" s="772" t="s">
        <v>337</v>
      </c>
      <c r="E155" s="773"/>
      <c r="F155" s="774"/>
      <c r="G155" s="774"/>
      <c r="H155" s="775"/>
      <c r="I155" s="775" t="s">
        <v>333</v>
      </c>
      <c r="J155" s="774"/>
      <c r="K155" s="775"/>
      <c r="L155" s="775" t="s">
        <v>22</v>
      </c>
      <c r="M155" s="775"/>
      <c r="N155" s="775"/>
      <c r="O155" s="775"/>
      <c r="P155" s="621" t="s">
        <v>335</v>
      </c>
    </row>
    <row r="156" spans="1:16" s="553" customFormat="1" ht="51.6" customHeight="1">
      <c r="A156" s="878" t="s">
        <v>338</v>
      </c>
      <c r="B156" s="873" t="s">
        <v>339</v>
      </c>
      <c r="C156" s="861" t="s">
        <v>340</v>
      </c>
      <c r="D156" s="583" t="s">
        <v>341</v>
      </c>
      <c r="E156" s="580">
        <v>13</v>
      </c>
      <c r="F156" s="580">
        <v>3</v>
      </c>
      <c r="G156" s="580">
        <v>5</v>
      </c>
      <c r="H156" s="580">
        <v>7</v>
      </c>
      <c r="I156" s="580">
        <v>5</v>
      </c>
      <c r="J156" s="580">
        <v>10</v>
      </c>
      <c r="K156" s="580">
        <v>14</v>
      </c>
      <c r="L156" s="239">
        <v>11</v>
      </c>
      <c r="M156" s="239">
        <v>6</v>
      </c>
      <c r="N156" s="239">
        <v>10</v>
      </c>
      <c r="O156" s="239">
        <v>10</v>
      </c>
      <c r="P156" s="580" t="s">
        <v>335</v>
      </c>
    </row>
    <row r="157" spans="1:16" ht="52.2">
      <c r="A157" s="879"/>
      <c r="B157" s="874"/>
      <c r="C157" s="861"/>
      <c r="D157" s="573" t="s">
        <v>342</v>
      </c>
      <c r="E157" s="239">
        <v>8</v>
      </c>
      <c r="F157" s="239">
        <v>5</v>
      </c>
      <c r="G157" s="239">
        <v>6</v>
      </c>
      <c r="H157" s="239">
        <v>7</v>
      </c>
      <c r="I157" s="239">
        <v>4</v>
      </c>
      <c r="J157" s="239">
        <v>5</v>
      </c>
      <c r="K157" s="239">
        <v>3</v>
      </c>
      <c r="L157" s="239">
        <v>6</v>
      </c>
      <c r="M157" s="243">
        <v>5</v>
      </c>
      <c r="N157" s="243">
        <v>8</v>
      </c>
      <c r="O157" s="243">
        <v>7</v>
      </c>
      <c r="P157" s="239" t="s">
        <v>146</v>
      </c>
    </row>
    <row r="158" spans="1:16" s="553" customFormat="1" ht="34.799999999999997">
      <c r="A158" s="879"/>
      <c r="B158" s="874"/>
      <c r="C158" s="861"/>
      <c r="D158" s="583" t="s">
        <v>343</v>
      </c>
      <c r="E158" s="580">
        <v>22</v>
      </c>
      <c r="F158" s="580">
        <v>17</v>
      </c>
      <c r="G158" s="580">
        <v>18</v>
      </c>
      <c r="H158" s="580">
        <v>19</v>
      </c>
      <c r="I158" s="580">
        <v>20</v>
      </c>
      <c r="J158" s="609">
        <v>22</v>
      </c>
      <c r="K158" s="239">
        <v>24</v>
      </c>
      <c r="L158" s="239">
        <v>26</v>
      </c>
      <c r="M158" s="239">
        <v>26</v>
      </c>
      <c r="N158" s="239">
        <v>27</v>
      </c>
      <c r="O158" s="239">
        <v>28</v>
      </c>
      <c r="P158" s="239" t="s">
        <v>335</v>
      </c>
    </row>
    <row r="159" spans="1:16" s="553" customFormat="1" ht="77.099999999999994" customHeight="1">
      <c r="A159" s="880"/>
      <c r="B159" s="875"/>
      <c r="C159" s="582" t="s">
        <v>344</v>
      </c>
      <c r="D159" s="573"/>
      <c r="E159" s="239"/>
      <c r="F159" s="239"/>
      <c r="G159" s="239"/>
      <c r="H159" s="239"/>
      <c r="I159" s="785"/>
      <c r="J159" s="580"/>
      <c r="K159" s="580"/>
      <c r="L159" s="785"/>
      <c r="M159" s="580"/>
      <c r="N159" s="580"/>
      <c r="O159" s="580"/>
      <c r="P159" s="239"/>
    </row>
    <row r="160" spans="1:16" ht="104.4">
      <c r="A160" s="876">
        <v>5.2</v>
      </c>
      <c r="B160" s="868" t="s">
        <v>345</v>
      </c>
      <c r="C160" s="663" t="s">
        <v>346</v>
      </c>
      <c r="D160" s="573" t="s">
        <v>347</v>
      </c>
      <c r="E160" s="239"/>
      <c r="F160" s="239"/>
      <c r="G160" s="239">
        <v>2</v>
      </c>
      <c r="H160" s="239">
        <v>6</v>
      </c>
      <c r="I160" s="239">
        <v>3</v>
      </c>
      <c r="J160" s="239">
        <v>3</v>
      </c>
      <c r="K160" s="239">
        <v>2</v>
      </c>
      <c r="L160" s="239">
        <v>4</v>
      </c>
      <c r="M160" s="239">
        <v>4</v>
      </c>
      <c r="N160" s="239">
        <v>4</v>
      </c>
      <c r="O160" s="239">
        <v>4</v>
      </c>
      <c r="P160" s="239" t="s">
        <v>146</v>
      </c>
    </row>
    <row r="161" spans="1:16" ht="34.799999999999997">
      <c r="A161" s="876"/>
      <c r="B161" s="868"/>
      <c r="C161" s="862" t="s">
        <v>348</v>
      </c>
      <c r="D161" s="573" t="s">
        <v>349</v>
      </c>
      <c r="E161" s="602">
        <v>0.84</v>
      </c>
      <c r="F161" s="575">
        <v>0.82299999999999995</v>
      </c>
      <c r="G161" s="627">
        <v>0.7258</v>
      </c>
      <c r="H161" s="627">
        <v>0.81200000000000006</v>
      </c>
      <c r="I161" s="627">
        <v>0.83009999999999995</v>
      </c>
      <c r="J161" s="627">
        <v>0.873</v>
      </c>
      <c r="K161" s="575"/>
      <c r="L161" s="626">
        <v>0.92169999999999996</v>
      </c>
      <c r="M161" s="641">
        <v>0.443</v>
      </c>
      <c r="N161" s="641" t="s">
        <v>153</v>
      </c>
      <c r="O161" s="641" t="s">
        <v>153</v>
      </c>
      <c r="P161" s="239" t="s">
        <v>146</v>
      </c>
    </row>
    <row r="162" spans="1:16" ht="34.799999999999997">
      <c r="A162" s="876"/>
      <c r="B162" s="868"/>
      <c r="C162" s="863"/>
      <c r="D162" s="573" t="s">
        <v>350</v>
      </c>
      <c r="E162" s="602"/>
      <c r="F162" s="575">
        <v>0.63500000000000001</v>
      </c>
      <c r="G162" s="627">
        <v>0.55579999999999996</v>
      </c>
      <c r="H162" s="627">
        <v>0.62919999999999998</v>
      </c>
      <c r="I162" s="627">
        <v>0.72970000000000002</v>
      </c>
      <c r="J162" s="627">
        <v>0.85829999999999995</v>
      </c>
      <c r="K162" s="575"/>
      <c r="L162" s="626">
        <v>0.47</v>
      </c>
      <c r="M162" s="641">
        <v>0.16120000000000001</v>
      </c>
      <c r="N162" s="641" t="s">
        <v>158</v>
      </c>
      <c r="O162" s="641" t="s">
        <v>158</v>
      </c>
      <c r="P162" s="239" t="s">
        <v>146</v>
      </c>
    </row>
    <row r="163" spans="1:16" ht="87">
      <c r="A163" s="876"/>
      <c r="B163" s="868"/>
      <c r="C163" s="863"/>
      <c r="D163" s="573" t="s">
        <v>351</v>
      </c>
      <c r="E163" s="239">
        <v>6</v>
      </c>
      <c r="F163" s="239">
        <v>6</v>
      </c>
      <c r="G163" s="239">
        <v>8</v>
      </c>
      <c r="H163" s="239">
        <v>8</v>
      </c>
      <c r="I163" s="239">
        <v>11</v>
      </c>
      <c r="J163" s="239">
        <v>14</v>
      </c>
      <c r="K163" s="239">
        <v>7</v>
      </c>
      <c r="L163" s="239">
        <v>9</v>
      </c>
      <c r="M163" s="243">
        <v>11</v>
      </c>
      <c r="N163" s="243">
        <v>14</v>
      </c>
      <c r="O163" s="243">
        <v>14</v>
      </c>
      <c r="P163" s="239" t="s">
        <v>146</v>
      </c>
    </row>
    <row r="164" spans="1:16" ht="87">
      <c r="A164" s="876"/>
      <c r="B164" s="868"/>
      <c r="C164" s="864"/>
      <c r="D164" s="573" t="s">
        <v>352</v>
      </c>
      <c r="E164" s="239"/>
      <c r="F164" s="239"/>
      <c r="G164" s="239">
        <v>2</v>
      </c>
      <c r="H164" s="239">
        <v>6</v>
      </c>
      <c r="I164" s="239">
        <v>3</v>
      </c>
      <c r="J164" s="239">
        <v>3</v>
      </c>
      <c r="K164" s="239">
        <v>2</v>
      </c>
      <c r="L164" s="239">
        <v>4</v>
      </c>
      <c r="M164" s="243">
        <v>4</v>
      </c>
      <c r="N164" s="243">
        <v>4</v>
      </c>
      <c r="O164" s="243">
        <v>4</v>
      </c>
      <c r="P164" s="239" t="s">
        <v>146</v>
      </c>
    </row>
    <row r="165" spans="1:16" ht="69.599999999999994">
      <c r="A165" s="876"/>
      <c r="B165" s="868"/>
      <c r="C165" s="696" t="s">
        <v>353</v>
      </c>
      <c r="D165" s="777" t="s">
        <v>354</v>
      </c>
      <c r="E165" s="239">
        <v>1</v>
      </c>
      <c r="F165" s="597">
        <v>7</v>
      </c>
      <c r="G165" s="597">
        <v>6</v>
      </c>
      <c r="H165" s="597">
        <v>3</v>
      </c>
      <c r="I165" s="597">
        <v>7</v>
      </c>
      <c r="J165" s="597">
        <v>7</v>
      </c>
      <c r="K165" s="597">
        <v>2</v>
      </c>
      <c r="L165" s="597">
        <v>4</v>
      </c>
      <c r="M165" s="635">
        <v>3</v>
      </c>
      <c r="N165" s="635">
        <v>7</v>
      </c>
      <c r="O165" s="635">
        <v>7</v>
      </c>
      <c r="P165" s="239" t="s">
        <v>355</v>
      </c>
    </row>
    <row r="166" spans="1:16" s="553" customFormat="1" ht="34.799999999999997">
      <c r="A166" s="876" t="s">
        <v>356</v>
      </c>
      <c r="B166" s="869" t="s">
        <v>357</v>
      </c>
      <c r="C166" s="846" t="s">
        <v>358</v>
      </c>
      <c r="D166" s="803" t="s">
        <v>359</v>
      </c>
      <c r="E166" s="666">
        <v>0.89</v>
      </c>
      <c r="F166" s="594">
        <v>0.75</v>
      </c>
      <c r="G166" s="666">
        <v>0.53039999999999998</v>
      </c>
      <c r="H166" s="594">
        <v>1</v>
      </c>
      <c r="I166" s="594">
        <v>0.9</v>
      </c>
      <c r="J166" s="594"/>
      <c r="K166" s="594">
        <v>0.4</v>
      </c>
      <c r="L166" s="666">
        <v>1</v>
      </c>
      <c r="M166" s="757">
        <v>0.9</v>
      </c>
      <c r="N166" s="757">
        <v>0.85</v>
      </c>
      <c r="O166" s="757">
        <v>0.85</v>
      </c>
      <c r="P166" s="580" t="s">
        <v>360</v>
      </c>
    </row>
    <row r="167" spans="1:16" s="553" customFormat="1" ht="34.799999999999997">
      <c r="A167" s="876"/>
      <c r="B167" s="869"/>
      <c r="C167" s="846"/>
      <c r="D167" s="801" t="s">
        <v>361</v>
      </c>
      <c r="E167" s="666">
        <v>1</v>
      </c>
      <c r="F167" s="594">
        <v>0.86</v>
      </c>
      <c r="G167" s="666">
        <v>0.9</v>
      </c>
      <c r="H167" s="594">
        <v>1</v>
      </c>
      <c r="I167" s="594">
        <v>0.98</v>
      </c>
      <c r="J167" s="594">
        <v>0.99</v>
      </c>
      <c r="K167" s="594">
        <v>0.77849999999999997</v>
      </c>
      <c r="L167" s="666">
        <v>0.99460000000000004</v>
      </c>
      <c r="M167" s="786">
        <v>99.28</v>
      </c>
      <c r="N167" s="786">
        <v>99</v>
      </c>
      <c r="O167" s="786">
        <v>99</v>
      </c>
      <c r="P167" s="580" t="s">
        <v>360</v>
      </c>
    </row>
    <row r="168" spans="1:16" s="553" customFormat="1" ht="34.799999999999997">
      <c r="A168" s="876" t="s">
        <v>362</v>
      </c>
      <c r="B168" s="869" t="s">
        <v>363</v>
      </c>
      <c r="C168" s="846" t="s">
        <v>364</v>
      </c>
      <c r="D168" s="583" t="s">
        <v>365</v>
      </c>
      <c r="E168" s="580"/>
      <c r="F168" s="594"/>
      <c r="G168" s="666">
        <v>0.9</v>
      </c>
      <c r="H168" s="594">
        <v>0.8</v>
      </c>
      <c r="I168" s="594">
        <v>0.83</v>
      </c>
      <c r="J168" s="594">
        <v>1</v>
      </c>
      <c r="K168" s="594">
        <v>0.57999999999999996</v>
      </c>
      <c r="L168" s="594">
        <v>1</v>
      </c>
      <c r="M168" s="787">
        <v>0.59833333333333305</v>
      </c>
      <c r="N168" s="788">
        <v>1</v>
      </c>
      <c r="O168" s="788">
        <v>1</v>
      </c>
      <c r="P168" s="580" t="s">
        <v>366</v>
      </c>
    </row>
    <row r="169" spans="1:16" s="553" customFormat="1" ht="52.2">
      <c r="A169" s="876"/>
      <c r="B169" s="869"/>
      <c r="C169" s="846"/>
      <c r="D169" s="583" t="s">
        <v>367</v>
      </c>
      <c r="E169" s="580"/>
      <c r="F169" s="594">
        <v>0.91790000000000005</v>
      </c>
      <c r="G169" s="594" t="s">
        <v>59</v>
      </c>
      <c r="H169" s="594">
        <v>0.89</v>
      </c>
      <c r="I169" s="594">
        <v>0.57999999999999996</v>
      </c>
      <c r="J169" s="594">
        <v>0.91</v>
      </c>
      <c r="K169" s="594">
        <v>0.59050000000000002</v>
      </c>
      <c r="L169" s="594" t="s">
        <v>59</v>
      </c>
      <c r="M169" s="787">
        <v>0.55310414722571399</v>
      </c>
      <c r="N169" s="788" t="s">
        <v>153</v>
      </c>
      <c r="O169" s="788" t="s">
        <v>153</v>
      </c>
      <c r="P169" s="580" t="s">
        <v>366</v>
      </c>
    </row>
    <row r="170" spans="1:16" s="553" customFormat="1" ht="34.799999999999997">
      <c r="A170" s="876"/>
      <c r="B170" s="869"/>
      <c r="C170" s="846"/>
      <c r="D170" s="583" t="s">
        <v>368</v>
      </c>
      <c r="E170" s="580"/>
      <c r="F170" s="580"/>
      <c r="G170" s="594" t="s">
        <v>59</v>
      </c>
      <c r="H170" s="580">
        <v>3</v>
      </c>
      <c r="I170" s="580">
        <v>3</v>
      </c>
      <c r="J170" s="580">
        <v>1</v>
      </c>
      <c r="K170" s="580">
        <v>1</v>
      </c>
      <c r="L170" s="580">
        <v>4</v>
      </c>
      <c r="M170" s="609">
        <v>3</v>
      </c>
      <c r="N170" s="609">
        <v>4</v>
      </c>
      <c r="O170" s="609">
        <v>4</v>
      </c>
      <c r="P170" s="580" t="s">
        <v>369</v>
      </c>
    </row>
    <row r="171" spans="1:16" s="553" customFormat="1" ht="52.2">
      <c r="A171" s="876"/>
      <c r="B171" s="869"/>
      <c r="C171" s="846"/>
      <c r="D171" s="587" t="s">
        <v>370</v>
      </c>
      <c r="E171" s="580"/>
      <c r="F171" s="580"/>
      <c r="G171" s="594"/>
      <c r="H171" s="580"/>
      <c r="I171" s="580"/>
      <c r="J171" s="594">
        <v>0.2</v>
      </c>
      <c r="K171" s="594">
        <v>0.25</v>
      </c>
      <c r="L171" s="594">
        <v>0.4</v>
      </c>
      <c r="M171" s="650">
        <v>0.5</v>
      </c>
      <c r="N171" s="650">
        <v>0.6</v>
      </c>
      <c r="O171" s="650">
        <v>0.7</v>
      </c>
      <c r="P171" s="580" t="s">
        <v>369</v>
      </c>
    </row>
    <row r="172" spans="1:16" s="553" customFormat="1" ht="52.2">
      <c r="A172" s="876"/>
      <c r="B172" s="869"/>
      <c r="C172" s="846"/>
      <c r="D172" s="573" t="s">
        <v>371</v>
      </c>
      <c r="E172" s="627">
        <v>0.81359999999999999</v>
      </c>
      <c r="F172" s="627">
        <v>0.88890000000000002</v>
      </c>
      <c r="G172" s="627">
        <v>0.85580000000000001</v>
      </c>
      <c r="H172" s="627">
        <v>0.87519999999999998</v>
      </c>
      <c r="I172" s="717">
        <v>0.67959999999999998</v>
      </c>
      <c r="J172" s="719">
        <v>0.9224</v>
      </c>
      <c r="K172" s="594">
        <v>0.36659999999999998</v>
      </c>
      <c r="L172" s="666">
        <v>0.872</v>
      </c>
      <c r="M172" s="789">
        <v>0.76690000000000003</v>
      </c>
      <c r="N172" s="789">
        <v>0.9</v>
      </c>
      <c r="O172" s="789">
        <v>0.9</v>
      </c>
      <c r="P172" s="239" t="s">
        <v>372</v>
      </c>
    </row>
    <row r="173" spans="1:16" s="553" customFormat="1" ht="34.799999999999997">
      <c r="A173" s="876" t="s">
        <v>373</v>
      </c>
      <c r="B173" s="868" t="s">
        <v>374</v>
      </c>
      <c r="C173" s="861" t="s">
        <v>375</v>
      </c>
      <c r="D173" s="778" t="s">
        <v>376</v>
      </c>
      <c r="E173" s="627"/>
      <c r="F173" s="627"/>
      <c r="G173" s="627"/>
      <c r="H173" s="627"/>
      <c r="I173" s="719"/>
      <c r="J173" s="594"/>
      <c r="K173" s="594"/>
      <c r="L173" s="594">
        <v>0.25</v>
      </c>
      <c r="M173" s="594">
        <v>0.6</v>
      </c>
      <c r="N173" s="594">
        <v>0.8</v>
      </c>
      <c r="O173" s="594">
        <v>1</v>
      </c>
      <c r="P173" s="239" t="s">
        <v>377</v>
      </c>
    </row>
    <row r="174" spans="1:16" s="553" customFormat="1" ht="34.799999999999997">
      <c r="A174" s="876"/>
      <c r="B174" s="868"/>
      <c r="C174" s="861"/>
      <c r="D174" s="778" t="s">
        <v>378</v>
      </c>
      <c r="E174" s="627"/>
      <c r="F174" s="627"/>
      <c r="G174" s="627"/>
      <c r="H174" s="627"/>
      <c r="I174" s="719"/>
      <c r="J174" s="594"/>
      <c r="K174" s="594"/>
      <c r="L174" s="594"/>
      <c r="M174" s="594"/>
      <c r="N174" s="594"/>
      <c r="O174" s="594"/>
      <c r="P174" s="239" t="s">
        <v>377</v>
      </c>
    </row>
    <row r="175" spans="1:16" s="553" customFormat="1" ht="52.2">
      <c r="A175" s="876"/>
      <c r="B175" s="868"/>
      <c r="C175" s="861"/>
      <c r="D175" s="573" t="s">
        <v>379</v>
      </c>
      <c r="E175" s="627"/>
      <c r="F175" s="627"/>
      <c r="G175" s="627">
        <v>0</v>
      </c>
      <c r="H175" s="627">
        <v>0.1</v>
      </c>
      <c r="I175" s="719">
        <v>0.3</v>
      </c>
      <c r="J175" s="591">
        <v>0.55000000000000004</v>
      </c>
      <c r="K175" s="594">
        <v>0.55000000000000004</v>
      </c>
      <c r="L175" s="757">
        <v>0.8</v>
      </c>
      <c r="M175" s="594">
        <v>0.85</v>
      </c>
      <c r="N175" s="594">
        <v>0.9</v>
      </c>
      <c r="O175" s="594">
        <v>0.95</v>
      </c>
      <c r="P175" s="239" t="s">
        <v>377</v>
      </c>
    </row>
    <row r="176" spans="1:16" s="553" customFormat="1" ht="52.2">
      <c r="A176" s="876"/>
      <c r="B176" s="868"/>
      <c r="C176" s="861"/>
      <c r="D176" s="573" t="s">
        <v>380</v>
      </c>
      <c r="E176" s="627"/>
      <c r="F176" s="627"/>
      <c r="G176" s="627"/>
      <c r="H176" s="627"/>
      <c r="I176" s="790">
        <v>776</v>
      </c>
      <c r="J176" s="595">
        <v>1181</v>
      </c>
      <c r="K176" s="586">
        <v>69</v>
      </c>
      <c r="L176" s="791">
        <v>1187</v>
      </c>
      <c r="M176" s="586">
        <v>1200</v>
      </c>
      <c r="N176" s="586">
        <v>1300</v>
      </c>
      <c r="O176" s="586">
        <v>1400</v>
      </c>
      <c r="P176" s="239" t="s">
        <v>377</v>
      </c>
    </row>
    <row r="177" spans="1:16" s="555" customFormat="1" ht="34.799999999999997">
      <c r="A177" s="876"/>
      <c r="B177" s="868"/>
      <c r="C177" s="861"/>
      <c r="D177" s="573" t="s">
        <v>381</v>
      </c>
      <c r="E177" s="627"/>
      <c r="F177" s="627"/>
      <c r="G177" s="627"/>
      <c r="H177" s="627"/>
      <c r="I177" s="602"/>
      <c r="J177" s="586"/>
      <c r="K177" s="586"/>
      <c r="L177" s="791">
        <v>0</v>
      </c>
      <c r="M177" s="586">
        <v>10</v>
      </c>
      <c r="N177" s="586">
        <v>10</v>
      </c>
      <c r="O177" s="586">
        <v>10</v>
      </c>
      <c r="P177" s="239" t="s">
        <v>377</v>
      </c>
    </row>
    <row r="178" spans="1:16" s="553" customFormat="1" ht="34.799999999999997">
      <c r="A178" s="876"/>
      <c r="B178" s="868"/>
      <c r="C178" s="861"/>
      <c r="D178" s="573" t="s">
        <v>382</v>
      </c>
      <c r="E178" s="627"/>
      <c r="F178" s="627"/>
      <c r="G178" s="627"/>
      <c r="H178" s="627"/>
      <c r="I178" s="719"/>
      <c r="J178" s="591"/>
      <c r="K178" s="586">
        <v>0</v>
      </c>
      <c r="L178" s="791">
        <v>0</v>
      </c>
      <c r="M178" s="586">
        <v>10</v>
      </c>
      <c r="N178" s="586">
        <v>10</v>
      </c>
      <c r="O178" s="586">
        <v>10</v>
      </c>
      <c r="P178" s="239" t="s">
        <v>377</v>
      </c>
    </row>
    <row r="179" spans="1:16" s="553" customFormat="1" ht="34.799999999999997">
      <c r="A179" s="876"/>
      <c r="B179" s="868"/>
      <c r="C179" s="861"/>
      <c r="D179" s="573" t="s">
        <v>383</v>
      </c>
      <c r="E179" s="627"/>
      <c r="F179" s="627"/>
      <c r="G179" s="627"/>
      <c r="H179" s="627"/>
      <c r="I179" s="719"/>
      <c r="J179" s="597">
        <v>49</v>
      </c>
      <c r="K179" s="597">
        <v>5</v>
      </c>
      <c r="L179" s="635">
        <v>127</v>
      </c>
      <c r="M179" s="597">
        <v>45</v>
      </c>
      <c r="N179" s="597">
        <v>100</v>
      </c>
      <c r="O179" s="597">
        <v>100</v>
      </c>
      <c r="P179" s="239" t="s">
        <v>377</v>
      </c>
    </row>
    <row r="180" spans="1:16" s="553" customFormat="1" ht="34.799999999999997">
      <c r="A180" s="876"/>
      <c r="B180" s="868"/>
      <c r="C180" s="861"/>
      <c r="D180" s="573" t="s">
        <v>384</v>
      </c>
      <c r="E180" s="627"/>
      <c r="F180" s="627"/>
      <c r="G180" s="627"/>
      <c r="H180" s="627"/>
      <c r="I180" s="717"/>
      <c r="J180" s="595">
        <v>1197</v>
      </c>
      <c r="K180" s="586">
        <v>0</v>
      </c>
      <c r="L180" s="635">
        <v>1292</v>
      </c>
      <c r="M180" s="597">
        <v>1200</v>
      </c>
      <c r="N180" s="597">
        <v>1300</v>
      </c>
      <c r="O180" s="597">
        <v>1300</v>
      </c>
      <c r="P180" s="239" t="s">
        <v>377</v>
      </c>
    </row>
    <row r="181" spans="1:16" s="553" customFormat="1" ht="34.799999999999997">
      <c r="A181" s="876"/>
      <c r="B181" s="868"/>
      <c r="C181" s="846" t="s">
        <v>385</v>
      </c>
      <c r="D181" s="573" t="s">
        <v>386</v>
      </c>
      <c r="E181" s="580">
        <v>0</v>
      </c>
      <c r="F181" s="586">
        <v>2</v>
      </c>
      <c r="G181" s="586">
        <v>2</v>
      </c>
      <c r="H181" s="586">
        <v>3</v>
      </c>
      <c r="I181" s="586">
        <v>3</v>
      </c>
      <c r="J181" s="586">
        <v>3</v>
      </c>
      <c r="K181" s="586">
        <v>1</v>
      </c>
      <c r="L181" s="791">
        <v>8</v>
      </c>
      <c r="M181" s="586">
        <v>8</v>
      </c>
      <c r="N181" s="586">
        <v>4</v>
      </c>
      <c r="O181" s="586">
        <v>4</v>
      </c>
      <c r="P181" s="580" t="s">
        <v>387</v>
      </c>
    </row>
    <row r="182" spans="1:16" s="553" customFormat="1" ht="34.799999999999997">
      <c r="A182" s="876"/>
      <c r="B182" s="868"/>
      <c r="C182" s="846"/>
      <c r="D182" s="583" t="s">
        <v>388</v>
      </c>
      <c r="E182" s="580"/>
      <c r="F182" s="586"/>
      <c r="G182" s="586"/>
      <c r="H182" s="586"/>
      <c r="I182" s="597">
        <v>3</v>
      </c>
      <c r="J182" s="597">
        <v>3</v>
      </c>
      <c r="K182" s="640">
        <v>0</v>
      </c>
      <c r="L182" s="791">
        <v>4</v>
      </c>
      <c r="M182" s="586">
        <v>6</v>
      </c>
      <c r="N182" s="586">
        <v>1</v>
      </c>
      <c r="O182" s="586">
        <v>2</v>
      </c>
      <c r="P182" s="580" t="s">
        <v>387</v>
      </c>
    </row>
    <row r="183" spans="1:16" s="553" customFormat="1" ht="52.2">
      <c r="A183" s="876"/>
      <c r="B183" s="868"/>
      <c r="C183" s="846"/>
      <c r="D183" s="779" t="s">
        <v>389</v>
      </c>
      <c r="E183" s="580"/>
      <c r="F183" s="586"/>
      <c r="G183" s="586"/>
      <c r="H183" s="586"/>
      <c r="I183" s="586"/>
      <c r="J183" s="597"/>
      <c r="K183" s="586">
        <v>1</v>
      </c>
      <c r="L183" s="791">
        <v>3</v>
      </c>
      <c r="M183" s="586">
        <v>3</v>
      </c>
      <c r="N183" s="586">
        <v>4</v>
      </c>
      <c r="O183" s="792">
        <v>1</v>
      </c>
      <c r="P183" s="580" t="s">
        <v>387</v>
      </c>
    </row>
    <row r="184" spans="1:16" ht="52.2">
      <c r="A184" s="876"/>
      <c r="B184" s="868"/>
      <c r="C184" s="846"/>
      <c r="D184" s="573" t="s">
        <v>390</v>
      </c>
      <c r="E184" s="239"/>
      <c r="F184" s="597"/>
      <c r="G184" s="597"/>
      <c r="H184" s="597"/>
      <c r="I184" s="597"/>
      <c r="J184" s="597"/>
      <c r="K184" s="597"/>
      <c r="L184" s="793">
        <v>2</v>
      </c>
      <c r="M184" s="794">
        <v>4</v>
      </c>
      <c r="N184" s="597">
        <v>4</v>
      </c>
      <c r="O184" s="597">
        <v>5</v>
      </c>
      <c r="P184" s="239" t="s">
        <v>387</v>
      </c>
    </row>
    <row r="185" spans="1:16" s="553" customFormat="1" ht="34.799999999999997">
      <c r="A185" s="876" t="s">
        <v>391</v>
      </c>
      <c r="B185" s="869" t="s">
        <v>392</v>
      </c>
      <c r="C185" s="846" t="s">
        <v>393</v>
      </c>
      <c r="D185" s="583" t="s">
        <v>394</v>
      </c>
      <c r="E185" s="594">
        <v>1</v>
      </c>
      <c r="F185" s="594">
        <v>0.9</v>
      </c>
      <c r="G185" s="594">
        <v>0.7</v>
      </c>
      <c r="H185" s="594">
        <v>0.85</v>
      </c>
      <c r="I185" s="594">
        <v>0.94</v>
      </c>
      <c r="J185" s="594">
        <v>0.94</v>
      </c>
      <c r="K185" s="591">
        <v>0.9</v>
      </c>
      <c r="L185" s="757">
        <v>0.95</v>
      </c>
      <c r="M185" s="594">
        <v>0.83</v>
      </c>
      <c r="N185" s="594">
        <v>1</v>
      </c>
      <c r="O185" s="594">
        <v>1</v>
      </c>
      <c r="P185" s="580" t="s">
        <v>395</v>
      </c>
    </row>
    <row r="186" spans="1:16" s="553" customFormat="1" ht="52.2">
      <c r="A186" s="876"/>
      <c r="B186" s="869"/>
      <c r="C186" s="846"/>
      <c r="D186" s="583" t="s">
        <v>396</v>
      </c>
      <c r="E186" s="594"/>
      <c r="F186" s="586">
        <v>1</v>
      </c>
      <c r="G186" s="586">
        <v>5</v>
      </c>
      <c r="H186" s="586">
        <v>6</v>
      </c>
      <c r="I186" s="586">
        <v>6</v>
      </c>
      <c r="J186" s="595">
        <v>6</v>
      </c>
      <c r="K186" s="595">
        <v>3</v>
      </c>
      <c r="L186" s="791">
        <v>9</v>
      </c>
      <c r="M186" s="586">
        <v>7</v>
      </c>
      <c r="N186" s="586">
        <v>9</v>
      </c>
      <c r="O186" s="586">
        <v>9</v>
      </c>
      <c r="P186" s="580" t="s">
        <v>397</v>
      </c>
    </row>
    <row r="187" spans="1:16" s="553" customFormat="1" ht="34.799999999999997">
      <c r="A187" s="876" t="s">
        <v>398</v>
      </c>
      <c r="B187" s="869" t="s">
        <v>399</v>
      </c>
      <c r="C187" s="846" t="s">
        <v>400</v>
      </c>
      <c r="D187" s="801" t="s">
        <v>401</v>
      </c>
      <c r="E187" s="594">
        <v>0.91</v>
      </c>
      <c r="F187" s="594">
        <v>1</v>
      </c>
      <c r="G187" s="594">
        <v>0.98</v>
      </c>
      <c r="H187" s="594">
        <v>1</v>
      </c>
      <c r="I187" s="666">
        <v>0.84440000000000004</v>
      </c>
      <c r="J187" s="602">
        <v>1</v>
      </c>
      <c r="K187" s="602">
        <v>1</v>
      </c>
      <c r="L187" s="626">
        <v>1</v>
      </c>
      <c r="M187" s="602">
        <v>1</v>
      </c>
      <c r="N187" s="602">
        <v>1</v>
      </c>
      <c r="O187" s="602">
        <v>1</v>
      </c>
      <c r="P187" s="580" t="s">
        <v>402</v>
      </c>
    </row>
    <row r="188" spans="1:16" s="553" customFormat="1" ht="34.799999999999997">
      <c r="A188" s="876"/>
      <c r="B188" s="869"/>
      <c r="C188" s="846"/>
      <c r="D188" s="801" t="s">
        <v>403</v>
      </c>
      <c r="E188" s="780"/>
      <c r="F188" s="780"/>
      <c r="G188" s="780"/>
      <c r="H188" s="780"/>
      <c r="I188" s="795"/>
      <c r="J188" s="796"/>
      <c r="K188" s="602">
        <v>0.85</v>
      </c>
      <c r="L188" s="626">
        <v>0.85709999999999997</v>
      </c>
      <c r="M188" s="627">
        <v>0.92200000000000004</v>
      </c>
      <c r="N188" s="602"/>
      <c r="O188" s="602">
        <v>0.93</v>
      </c>
      <c r="P188" s="580" t="s">
        <v>402</v>
      </c>
    </row>
    <row r="189" spans="1:16" s="553" customFormat="1" ht="34.799999999999997">
      <c r="A189" s="876"/>
      <c r="B189" s="869"/>
      <c r="C189" s="846"/>
      <c r="D189" s="801" t="s">
        <v>404</v>
      </c>
      <c r="E189" s="666">
        <v>0.99229999999999996</v>
      </c>
      <c r="F189" s="666">
        <v>0.99350000000000005</v>
      </c>
      <c r="G189" s="666">
        <v>0.99639999999999995</v>
      </c>
      <c r="H189" s="666">
        <v>1</v>
      </c>
      <c r="I189" s="666">
        <v>0.99729999999999996</v>
      </c>
      <c r="J189" s="594">
        <v>1</v>
      </c>
      <c r="K189" s="594">
        <v>0.88</v>
      </c>
      <c r="L189" s="789">
        <v>0.99</v>
      </c>
      <c r="M189" s="594">
        <v>0.93</v>
      </c>
      <c r="N189" s="594">
        <v>0.98</v>
      </c>
      <c r="O189" s="594">
        <v>0.98</v>
      </c>
      <c r="P189" s="580" t="s">
        <v>402</v>
      </c>
    </row>
    <row r="190" spans="1:16" s="553" customFormat="1" ht="52.2">
      <c r="A190" s="876"/>
      <c r="B190" s="869"/>
      <c r="C190" s="846"/>
      <c r="D190" s="801" t="s">
        <v>405</v>
      </c>
      <c r="E190" s="781"/>
      <c r="F190" s="781"/>
      <c r="G190" s="781"/>
      <c r="H190" s="781"/>
      <c r="I190" s="781"/>
      <c r="J190" s="666">
        <v>0.93</v>
      </c>
      <c r="K190" s="613">
        <v>0.94750000000000001</v>
      </c>
      <c r="L190" s="722">
        <v>0.94520000000000004</v>
      </c>
      <c r="M190" s="613">
        <v>0.96299999999999997</v>
      </c>
      <c r="N190" s="613">
        <v>0.9</v>
      </c>
      <c r="O190" s="613">
        <v>0.9</v>
      </c>
      <c r="P190" s="580" t="s">
        <v>402</v>
      </c>
    </row>
    <row r="191" spans="1:16" s="553" customFormat="1" ht="34.799999999999997">
      <c r="A191" s="876"/>
      <c r="B191" s="869"/>
      <c r="C191" s="846"/>
      <c r="D191" s="805" t="s">
        <v>406</v>
      </c>
      <c r="E191" s="594">
        <v>0.75</v>
      </c>
      <c r="F191" s="585"/>
      <c r="G191" s="666">
        <v>0.98340000000000005</v>
      </c>
      <c r="H191" s="585"/>
      <c r="I191" s="594">
        <v>0.89810000000000001</v>
      </c>
      <c r="J191" s="666" t="s">
        <v>407</v>
      </c>
      <c r="K191" s="585"/>
      <c r="L191" s="594"/>
      <c r="M191" s="613">
        <v>0.75</v>
      </c>
      <c r="N191" s="775"/>
      <c r="O191" s="613">
        <v>0.93</v>
      </c>
      <c r="P191" s="580" t="s">
        <v>402</v>
      </c>
    </row>
    <row r="192" spans="1:16">
      <c r="I192" s="557"/>
      <c r="J192" s="557"/>
      <c r="K192" s="557"/>
      <c r="L192" s="557"/>
    </row>
    <row r="193" spans="2:19">
      <c r="I193" s="557"/>
      <c r="J193" s="557"/>
      <c r="K193" s="557"/>
      <c r="L193" s="557"/>
    </row>
    <row r="194" spans="2:19">
      <c r="D194" s="797"/>
      <c r="I194" s="557"/>
      <c r="J194" s="557"/>
      <c r="K194" s="557"/>
      <c r="L194" s="557"/>
    </row>
    <row r="195" spans="2:19">
      <c r="D195" s="797"/>
      <c r="I195" s="557"/>
      <c r="J195" s="557"/>
      <c r="K195" s="557"/>
      <c r="L195" s="557"/>
    </row>
    <row r="196" spans="2:19">
      <c r="D196" s="798"/>
      <c r="I196" s="557"/>
      <c r="J196" s="557"/>
      <c r="K196" s="557"/>
      <c r="L196" s="557"/>
    </row>
    <row r="197" spans="2:19">
      <c r="D197" s="798"/>
      <c r="I197" s="557"/>
      <c r="J197" s="557"/>
      <c r="K197" s="557"/>
      <c r="L197" s="557"/>
    </row>
    <row r="198" spans="2:19">
      <c r="D198" s="797"/>
      <c r="I198" s="557"/>
      <c r="J198" s="557"/>
      <c r="K198" s="557"/>
      <c r="L198" s="557"/>
    </row>
    <row r="199" spans="2:19">
      <c r="I199" s="557"/>
      <c r="J199" s="557"/>
      <c r="K199" s="557"/>
      <c r="L199" s="557"/>
    </row>
    <row r="200" spans="2:19">
      <c r="I200" s="557"/>
      <c r="J200" s="557"/>
      <c r="K200" s="557"/>
      <c r="L200" s="557"/>
    </row>
    <row r="201" spans="2:19">
      <c r="I201" s="557"/>
      <c r="J201" s="557"/>
      <c r="K201" s="557"/>
      <c r="L201" s="557"/>
    </row>
    <row r="202" spans="2:19">
      <c r="I202" s="557"/>
      <c r="J202" s="557"/>
      <c r="K202" s="557"/>
      <c r="L202" s="557"/>
    </row>
    <row r="203" spans="2:19">
      <c r="I203" s="557"/>
      <c r="J203" s="557"/>
      <c r="K203" s="557"/>
      <c r="L203" s="557"/>
    </row>
    <row r="204" spans="2:19">
      <c r="I204" s="557"/>
      <c r="J204" s="557"/>
      <c r="K204" s="557"/>
      <c r="L204" s="557"/>
    </row>
    <row r="205" spans="2:19">
      <c r="I205" s="557"/>
      <c r="J205" s="557"/>
      <c r="K205" s="557"/>
      <c r="L205" s="557"/>
    </row>
    <row r="206" spans="2:19">
      <c r="I206" s="557"/>
      <c r="J206" s="557"/>
      <c r="K206" s="557"/>
      <c r="L206" s="557"/>
    </row>
    <row r="207" spans="2:19" s="557" customFormat="1">
      <c r="B207" s="559"/>
      <c r="C207" s="560"/>
      <c r="D207" s="561"/>
      <c r="E207" s="552"/>
      <c r="P207" s="552"/>
      <c r="Q207" s="558"/>
      <c r="R207" s="558"/>
      <c r="S207" s="558"/>
    </row>
    <row r="208" spans="2:19" s="557" customFormat="1">
      <c r="B208" s="559"/>
      <c r="C208" s="560"/>
      <c r="D208" s="561"/>
      <c r="E208" s="552"/>
      <c r="P208" s="552"/>
      <c r="Q208" s="558"/>
      <c r="R208" s="558"/>
      <c r="S208" s="558"/>
    </row>
    <row r="209" spans="2:19" s="557" customFormat="1">
      <c r="B209" s="559"/>
      <c r="C209" s="560"/>
      <c r="D209" s="561"/>
      <c r="E209" s="552"/>
      <c r="P209" s="552"/>
      <c r="Q209" s="558"/>
      <c r="R209" s="558"/>
      <c r="S209" s="558"/>
    </row>
    <row r="210" spans="2:19" s="557" customFormat="1">
      <c r="B210" s="559"/>
      <c r="C210" s="560"/>
      <c r="D210" s="561"/>
      <c r="E210" s="552"/>
      <c r="P210" s="552"/>
      <c r="Q210" s="558"/>
      <c r="R210" s="558"/>
      <c r="S210" s="558"/>
    </row>
    <row r="211" spans="2:19" s="557" customFormat="1">
      <c r="B211" s="559"/>
      <c r="C211" s="560"/>
      <c r="D211" s="561"/>
      <c r="E211" s="552"/>
      <c r="P211" s="552"/>
      <c r="Q211" s="558"/>
      <c r="R211" s="558"/>
      <c r="S211" s="558"/>
    </row>
    <row r="212" spans="2:19" s="557" customFormat="1">
      <c r="B212" s="559"/>
      <c r="C212" s="560"/>
      <c r="D212" s="561"/>
      <c r="E212" s="552"/>
      <c r="P212" s="552"/>
      <c r="Q212" s="558"/>
      <c r="R212" s="558"/>
      <c r="S212" s="558"/>
    </row>
    <row r="213" spans="2:19" s="557" customFormat="1">
      <c r="B213" s="559"/>
      <c r="C213" s="560"/>
      <c r="D213" s="561"/>
      <c r="E213" s="552"/>
      <c r="P213" s="552"/>
      <c r="Q213" s="558"/>
      <c r="R213" s="558"/>
      <c r="S213" s="558"/>
    </row>
    <row r="214" spans="2:19" s="557" customFormat="1">
      <c r="B214" s="559"/>
      <c r="C214" s="560"/>
      <c r="D214" s="561"/>
      <c r="E214" s="552"/>
      <c r="P214" s="552"/>
      <c r="Q214" s="558"/>
      <c r="R214" s="558"/>
      <c r="S214" s="558"/>
    </row>
    <row r="215" spans="2:19" s="557" customFormat="1">
      <c r="B215" s="559"/>
      <c r="C215" s="560"/>
      <c r="D215" s="561"/>
      <c r="E215" s="552"/>
      <c r="P215" s="552"/>
      <c r="Q215" s="558"/>
      <c r="R215" s="558"/>
      <c r="S215" s="558"/>
    </row>
    <row r="216" spans="2:19" s="557" customFormat="1">
      <c r="B216" s="559"/>
      <c r="C216" s="560"/>
      <c r="D216" s="561"/>
      <c r="E216" s="552"/>
      <c r="P216" s="552"/>
      <c r="Q216" s="558"/>
      <c r="R216" s="558"/>
      <c r="S216" s="558"/>
    </row>
    <row r="217" spans="2:19" s="557" customFormat="1">
      <c r="B217" s="559"/>
      <c r="C217" s="560"/>
      <c r="D217" s="561"/>
      <c r="E217" s="552"/>
      <c r="P217" s="552"/>
      <c r="Q217" s="558"/>
      <c r="R217" s="558"/>
      <c r="S217" s="558"/>
    </row>
    <row r="218" spans="2:19" s="557" customFormat="1">
      <c r="B218" s="559"/>
      <c r="C218" s="560"/>
      <c r="D218" s="561"/>
      <c r="E218" s="552"/>
      <c r="P218" s="552"/>
      <c r="Q218" s="558"/>
      <c r="R218" s="558"/>
      <c r="S218" s="558"/>
    </row>
    <row r="219" spans="2:19" s="557" customFormat="1">
      <c r="B219" s="559"/>
      <c r="C219" s="560"/>
      <c r="D219" s="561"/>
      <c r="E219" s="552"/>
      <c r="P219" s="552"/>
      <c r="Q219" s="558"/>
      <c r="R219" s="558"/>
      <c r="S219" s="558"/>
    </row>
    <row r="220" spans="2:19" s="557" customFormat="1">
      <c r="B220" s="559"/>
      <c r="C220" s="560"/>
      <c r="D220" s="561"/>
      <c r="E220" s="552"/>
      <c r="P220" s="552"/>
      <c r="Q220" s="558"/>
      <c r="R220" s="558"/>
      <c r="S220" s="558"/>
    </row>
    <row r="221" spans="2:19" s="557" customFormat="1">
      <c r="B221" s="559"/>
      <c r="C221" s="560"/>
      <c r="D221" s="561"/>
      <c r="E221" s="552"/>
      <c r="P221" s="552"/>
      <c r="Q221" s="558"/>
      <c r="R221" s="558"/>
      <c r="S221" s="558"/>
    </row>
    <row r="222" spans="2:19" s="557" customFormat="1">
      <c r="B222" s="559"/>
      <c r="C222" s="560"/>
      <c r="D222" s="561"/>
      <c r="E222" s="552"/>
      <c r="P222" s="552"/>
      <c r="Q222" s="558"/>
      <c r="R222" s="558"/>
      <c r="S222" s="558"/>
    </row>
    <row r="223" spans="2:19" s="557" customFormat="1">
      <c r="B223" s="559"/>
      <c r="C223" s="560"/>
      <c r="D223" s="561"/>
      <c r="E223" s="552"/>
      <c r="P223" s="552"/>
      <c r="Q223" s="558"/>
      <c r="R223" s="558"/>
      <c r="S223" s="558"/>
    </row>
    <row r="224" spans="2:19" s="557" customFormat="1">
      <c r="B224" s="559"/>
      <c r="C224" s="560"/>
      <c r="D224" s="561"/>
      <c r="E224" s="552"/>
      <c r="P224" s="552"/>
      <c r="Q224" s="558"/>
      <c r="R224" s="558"/>
      <c r="S224" s="558"/>
    </row>
    <row r="225" spans="2:19" s="557" customFormat="1">
      <c r="B225" s="559"/>
      <c r="C225" s="560"/>
      <c r="D225" s="561"/>
      <c r="E225" s="552"/>
      <c r="P225" s="552"/>
      <c r="Q225" s="558"/>
      <c r="R225" s="558"/>
      <c r="S225" s="558"/>
    </row>
    <row r="226" spans="2:19" s="557" customFormat="1">
      <c r="B226" s="559"/>
      <c r="C226" s="560"/>
      <c r="D226" s="561"/>
      <c r="E226" s="552"/>
      <c r="P226" s="552"/>
      <c r="Q226" s="558"/>
      <c r="R226" s="558"/>
      <c r="S226" s="558"/>
    </row>
    <row r="227" spans="2:19" s="557" customFormat="1">
      <c r="B227" s="559"/>
      <c r="C227" s="560"/>
      <c r="D227" s="561"/>
      <c r="E227" s="552"/>
      <c r="P227" s="552"/>
      <c r="Q227" s="558"/>
      <c r="R227" s="558"/>
      <c r="S227" s="558"/>
    </row>
    <row r="228" spans="2:19" s="557" customFormat="1">
      <c r="B228" s="559"/>
      <c r="C228" s="560"/>
      <c r="D228" s="561"/>
      <c r="E228" s="552"/>
      <c r="P228" s="552"/>
      <c r="Q228" s="558"/>
      <c r="R228" s="558"/>
      <c r="S228" s="558"/>
    </row>
    <row r="229" spans="2:19" s="557" customFormat="1">
      <c r="B229" s="559"/>
      <c r="C229" s="560"/>
      <c r="D229" s="561"/>
      <c r="E229" s="552"/>
      <c r="P229" s="552"/>
      <c r="Q229" s="558"/>
      <c r="R229" s="558"/>
      <c r="S229" s="558"/>
    </row>
    <row r="230" spans="2:19" s="557" customFormat="1">
      <c r="B230" s="559"/>
      <c r="C230" s="560"/>
      <c r="D230" s="561"/>
      <c r="E230" s="552"/>
      <c r="P230" s="552"/>
      <c r="Q230" s="558"/>
      <c r="R230" s="558"/>
      <c r="S230" s="558"/>
    </row>
    <row r="231" spans="2:19" s="557" customFormat="1">
      <c r="B231" s="559"/>
      <c r="C231" s="560"/>
      <c r="D231" s="561"/>
      <c r="E231" s="552"/>
      <c r="P231" s="552"/>
      <c r="Q231" s="558"/>
      <c r="R231" s="558"/>
      <c r="S231" s="558"/>
    </row>
    <row r="232" spans="2:19" s="557" customFormat="1">
      <c r="B232" s="559"/>
      <c r="C232" s="560"/>
      <c r="D232" s="561"/>
      <c r="E232" s="552"/>
      <c r="P232" s="552"/>
      <c r="Q232" s="558"/>
      <c r="R232" s="558"/>
      <c r="S232" s="558"/>
    </row>
    <row r="233" spans="2:19" s="557" customFormat="1">
      <c r="B233" s="559"/>
      <c r="C233" s="560"/>
      <c r="D233" s="561"/>
      <c r="E233" s="552"/>
      <c r="P233" s="552"/>
      <c r="Q233" s="558"/>
      <c r="R233" s="558"/>
      <c r="S233" s="558"/>
    </row>
    <row r="234" spans="2:19" s="557" customFormat="1">
      <c r="B234" s="559"/>
      <c r="C234" s="560"/>
      <c r="D234" s="561"/>
      <c r="E234" s="552"/>
      <c r="P234" s="552"/>
      <c r="Q234" s="558"/>
      <c r="R234" s="558"/>
      <c r="S234" s="558"/>
    </row>
    <row r="235" spans="2:19" s="557" customFormat="1">
      <c r="B235" s="559"/>
      <c r="C235" s="560"/>
      <c r="D235" s="561"/>
      <c r="E235" s="552"/>
      <c r="P235" s="552"/>
      <c r="Q235" s="558"/>
      <c r="R235" s="558"/>
      <c r="S235" s="558"/>
    </row>
    <row r="236" spans="2:19" s="557" customFormat="1">
      <c r="B236" s="559"/>
      <c r="C236" s="560"/>
      <c r="D236" s="561"/>
      <c r="E236" s="552"/>
      <c r="P236" s="552"/>
      <c r="Q236" s="558"/>
      <c r="R236" s="558"/>
      <c r="S236" s="558"/>
    </row>
    <row r="237" spans="2:19" s="557" customFormat="1">
      <c r="B237" s="559"/>
      <c r="C237" s="560"/>
      <c r="D237" s="561"/>
      <c r="E237" s="552"/>
      <c r="P237" s="552"/>
      <c r="Q237" s="558"/>
      <c r="R237" s="558"/>
      <c r="S237" s="558"/>
    </row>
    <row r="238" spans="2:19" s="557" customFormat="1">
      <c r="B238" s="559"/>
      <c r="C238" s="560"/>
      <c r="D238" s="561"/>
      <c r="E238" s="552"/>
      <c r="P238" s="552"/>
      <c r="Q238" s="558"/>
      <c r="R238" s="558"/>
      <c r="S238" s="558"/>
    </row>
    <row r="239" spans="2:19" s="557" customFormat="1">
      <c r="B239" s="559"/>
      <c r="C239" s="560"/>
      <c r="D239" s="561"/>
      <c r="E239" s="552"/>
      <c r="P239" s="552"/>
      <c r="Q239" s="558"/>
      <c r="R239" s="558"/>
      <c r="S239" s="558"/>
    </row>
    <row r="240" spans="2:19" s="557" customFormat="1">
      <c r="B240" s="559"/>
      <c r="C240" s="560"/>
      <c r="D240" s="561"/>
      <c r="E240" s="552"/>
      <c r="P240" s="552"/>
      <c r="Q240" s="558"/>
      <c r="R240" s="558"/>
      <c r="S240" s="558"/>
    </row>
    <row r="241" spans="2:19" s="557" customFormat="1">
      <c r="B241" s="559"/>
      <c r="C241" s="560"/>
      <c r="D241" s="561"/>
      <c r="E241" s="552"/>
      <c r="P241" s="552"/>
      <c r="Q241" s="558"/>
      <c r="R241" s="558"/>
      <c r="S241" s="558"/>
    </row>
    <row r="242" spans="2:19" s="557" customFormat="1">
      <c r="B242" s="559"/>
      <c r="C242" s="560"/>
      <c r="D242" s="561"/>
      <c r="E242" s="552"/>
      <c r="P242" s="552"/>
      <c r="Q242" s="558"/>
      <c r="R242" s="558"/>
      <c r="S242" s="558"/>
    </row>
    <row r="243" spans="2:19" s="557" customFormat="1">
      <c r="B243" s="559"/>
      <c r="C243" s="560"/>
      <c r="D243" s="561"/>
      <c r="E243" s="552"/>
      <c r="P243" s="552"/>
      <c r="Q243" s="558"/>
      <c r="R243" s="558"/>
      <c r="S243" s="558"/>
    </row>
    <row r="244" spans="2:19" s="557" customFormat="1">
      <c r="B244" s="559"/>
      <c r="C244" s="560"/>
      <c r="D244" s="561"/>
      <c r="E244" s="552"/>
      <c r="P244" s="552"/>
      <c r="Q244" s="558"/>
      <c r="R244" s="558"/>
      <c r="S244" s="558"/>
    </row>
    <row r="245" spans="2:19" s="557" customFormat="1">
      <c r="B245" s="559"/>
      <c r="C245" s="560"/>
      <c r="D245" s="561"/>
      <c r="E245" s="552"/>
      <c r="P245" s="552"/>
      <c r="Q245" s="558"/>
      <c r="R245" s="558"/>
      <c r="S245" s="558"/>
    </row>
    <row r="246" spans="2:19" s="557" customFormat="1">
      <c r="B246" s="559"/>
      <c r="C246" s="560"/>
      <c r="D246" s="561"/>
      <c r="E246" s="552"/>
      <c r="P246" s="552"/>
      <c r="Q246" s="558"/>
      <c r="R246" s="558"/>
      <c r="S246" s="558"/>
    </row>
    <row r="247" spans="2:19" s="557" customFormat="1">
      <c r="B247" s="559"/>
      <c r="C247" s="560"/>
      <c r="D247" s="561"/>
      <c r="E247" s="552"/>
      <c r="P247" s="552"/>
      <c r="Q247" s="558"/>
      <c r="R247" s="558"/>
      <c r="S247" s="558"/>
    </row>
    <row r="248" spans="2:19" s="557" customFormat="1">
      <c r="B248" s="559"/>
      <c r="C248" s="560"/>
      <c r="D248" s="561"/>
      <c r="E248" s="552"/>
      <c r="P248" s="552"/>
      <c r="Q248" s="558"/>
      <c r="R248" s="558"/>
      <c r="S248" s="558"/>
    </row>
    <row r="249" spans="2:19" s="557" customFormat="1">
      <c r="B249" s="559"/>
      <c r="C249" s="560"/>
      <c r="D249" s="561"/>
      <c r="E249" s="552"/>
      <c r="P249" s="552"/>
      <c r="Q249" s="558"/>
      <c r="R249" s="558"/>
      <c r="S249" s="558"/>
    </row>
    <row r="250" spans="2:19" s="557" customFormat="1">
      <c r="B250" s="559"/>
      <c r="C250" s="560"/>
      <c r="D250" s="561"/>
      <c r="E250" s="552"/>
      <c r="P250" s="552"/>
      <c r="Q250" s="558"/>
      <c r="R250" s="558"/>
      <c r="S250" s="558"/>
    </row>
    <row r="251" spans="2:19" s="557" customFormat="1">
      <c r="B251" s="559"/>
      <c r="C251" s="560"/>
      <c r="D251" s="561"/>
      <c r="E251" s="552"/>
      <c r="P251" s="552"/>
      <c r="Q251" s="558"/>
      <c r="R251" s="558"/>
      <c r="S251" s="558"/>
    </row>
    <row r="252" spans="2:19" s="557" customFormat="1">
      <c r="B252" s="559"/>
      <c r="C252" s="560"/>
      <c r="D252" s="561"/>
      <c r="E252" s="552"/>
      <c r="P252" s="552"/>
      <c r="Q252" s="558"/>
      <c r="R252" s="558"/>
      <c r="S252" s="558"/>
    </row>
    <row r="253" spans="2:19" s="557" customFormat="1">
      <c r="B253" s="559"/>
      <c r="C253" s="560"/>
      <c r="D253" s="561"/>
      <c r="E253" s="552"/>
      <c r="P253" s="552"/>
      <c r="Q253" s="558"/>
      <c r="R253" s="558"/>
      <c r="S253" s="558"/>
    </row>
    <row r="254" spans="2:19" s="557" customFormat="1">
      <c r="B254" s="559"/>
      <c r="C254" s="560"/>
      <c r="D254" s="561"/>
      <c r="E254" s="552"/>
      <c r="P254" s="552"/>
      <c r="Q254" s="558"/>
      <c r="R254" s="558"/>
      <c r="S254" s="558"/>
    </row>
    <row r="255" spans="2:19" s="557" customFormat="1">
      <c r="B255" s="559"/>
      <c r="C255" s="560"/>
      <c r="D255" s="561"/>
      <c r="E255" s="552"/>
      <c r="P255" s="552"/>
      <c r="Q255" s="558"/>
      <c r="R255" s="558"/>
      <c r="S255" s="558"/>
    </row>
    <row r="256" spans="2:19" s="557" customFormat="1">
      <c r="B256" s="559"/>
      <c r="C256" s="560"/>
      <c r="D256" s="561"/>
      <c r="E256" s="552"/>
      <c r="P256" s="552"/>
      <c r="Q256" s="558"/>
      <c r="R256" s="558"/>
      <c r="S256" s="558"/>
    </row>
    <row r="257" spans="2:19" s="557" customFormat="1">
      <c r="B257" s="559"/>
      <c r="C257" s="560"/>
      <c r="D257" s="561"/>
      <c r="E257" s="552"/>
      <c r="P257" s="552"/>
      <c r="Q257" s="558"/>
      <c r="R257" s="558"/>
      <c r="S257" s="558"/>
    </row>
    <row r="258" spans="2:19" s="557" customFormat="1">
      <c r="B258" s="559"/>
      <c r="C258" s="560"/>
      <c r="D258" s="561"/>
      <c r="E258" s="552"/>
      <c r="P258" s="552"/>
      <c r="Q258" s="558"/>
      <c r="R258" s="558"/>
      <c r="S258" s="558"/>
    </row>
    <row r="259" spans="2:19" s="557" customFormat="1">
      <c r="B259" s="559"/>
      <c r="C259" s="560"/>
      <c r="D259" s="561"/>
      <c r="E259" s="552"/>
      <c r="P259" s="552"/>
      <c r="Q259" s="558"/>
      <c r="R259" s="558"/>
      <c r="S259" s="558"/>
    </row>
    <row r="260" spans="2:19" s="557" customFormat="1">
      <c r="B260" s="559"/>
      <c r="C260" s="560"/>
      <c r="D260" s="561"/>
      <c r="E260" s="552"/>
      <c r="P260" s="552"/>
      <c r="Q260" s="558"/>
      <c r="R260" s="558"/>
      <c r="S260" s="558"/>
    </row>
    <row r="261" spans="2:19" s="557" customFormat="1">
      <c r="B261" s="559"/>
      <c r="C261" s="560"/>
      <c r="D261" s="561"/>
      <c r="E261" s="552"/>
      <c r="P261" s="552"/>
      <c r="Q261" s="558"/>
      <c r="R261" s="558"/>
      <c r="S261" s="558"/>
    </row>
    <row r="262" spans="2:19" s="557" customFormat="1">
      <c r="B262" s="559"/>
      <c r="C262" s="560"/>
      <c r="D262" s="561"/>
      <c r="E262" s="552"/>
      <c r="P262" s="552"/>
      <c r="Q262" s="558"/>
      <c r="R262" s="558"/>
      <c r="S262" s="558"/>
    </row>
    <row r="263" spans="2:19" s="557" customFormat="1">
      <c r="B263" s="559"/>
      <c r="C263" s="560"/>
      <c r="D263" s="561"/>
      <c r="E263" s="552"/>
      <c r="P263" s="552"/>
      <c r="Q263" s="558"/>
      <c r="R263" s="558"/>
      <c r="S263" s="558"/>
    </row>
    <row r="264" spans="2:19" s="557" customFormat="1">
      <c r="B264" s="559"/>
      <c r="C264" s="560"/>
      <c r="D264" s="561"/>
      <c r="E264" s="552"/>
      <c r="P264" s="552"/>
      <c r="Q264" s="558"/>
      <c r="R264" s="558"/>
      <c r="S264" s="558"/>
    </row>
    <row r="265" spans="2:19" s="557" customFormat="1">
      <c r="B265" s="559"/>
      <c r="C265" s="560"/>
      <c r="D265" s="561"/>
      <c r="E265" s="552"/>
      <c r="P265" s="552"/>
      <c r="Q265" s="558"/>
      <c r="R265" s="558"/>
      <c r="S265" s="558"/>
    </row>
    <row r="266" spans="2:19" s="557" customFormat="1">
      <c r="B266" s="559"/>
      <c r="C266" s="560"/>
      <c r="D266" s="561"/>
      <c r="E266" s="552"/>
      <c r="P266" s="552"/>
      <c r="Q266" s="558"/>
      <c r="R266" s="558"/>
      <c r="S266" s="558"/>
    </row>
    <row r="267" spans="2:19" s="557" customFormat="1">
      <c r="B267" s="559"/>
      <c r="C267" s="560"/>
      <c r="D267" s="561"/>
      <c r="E267" s="552"/>
      <c r="P267" s="552"/>
      <c r="Q267" s="558"/>
      <c r="R267" s="558"/>
      <c r="S267" s="558"/>
    </row>
    <row r="268" spans="2:19" s="557" customFormat="1">
      <c r="B268" s="559"/>
      <c r="C268" s="560"/>
      <c r="D268" s="561"/>
      <c r="E268" s="552"/>
      <c r="P268" s="552"/>
      <c r="Q268" s="558"/>
      <c r="R268" s="558"/>
      <c r="S268" s="558"/>
    </row>
    <row r="269" spans="2:19" s="557" customFormat="1">
      <c r="B269" s="559"/>
      <c r="C269" s="560"/>
      <c r="D269" s="561"/>
      <c r="E269" s="552"/>
      <c r="P269" s="552"/>
      <c r="Q269" s="558"/>
      <c r="R269" s="558"/>
      <c r="S269" s="558"/>
    </row>
    <row r="270" spans="2:19" s="557" customFormat="1">
      <c r="B270" s="559"/>
      <c r="C270" s="560"/>
      <c r="D270" s="561"/>
      <c r="E270" s="552"/>
      <c r="P270" s="552"/>
      <c r="Q270" s="558"/>
      <c r="R270" s="558"/>
      <c r="S270" s="558"/>
    </row>
    <row r="271" spans="2:19" s="557" customFormat="1">
      <c r="B271" s="559"/>
      <c r="C271" s="560"/>
      <c r="D271" s="561"/>
      <c r="E271" s="552"/>
      <c r="P271" s="552"/>
      <c r="Q271" s="558"/>
      <c r="R271" s="558"/>
      <c r="S271" s="558"/>
    </row>
    <row r="272" spans="2:19" s="557" customFormat="1">
      <c r="B272" s="559"/>
      <c r="C272" s="560"/>
      <c r="D272" s="561"/>
      <c r="E272" s="552"/>
      <c r="P272" s="552"/>
      <c r="Q272" s="558"/>
      <c r="R272" s="558"/>
      <c r="S272" s="558"/>
    </row>
    <row r="273" spans="2:19" s="557" customFormat="1">
      <c r="B273" s="559"/>
      <c r="C273" s="560"/>
      <c r="D273" s="561"/>
      <c r="E273" s="552"/>
      <c r="P273" s="552"/>
      <c r="Q273" s="558"/>
      <c r="R273" s="558"/>
      <c r="S273" s="558"/>
    </row>
    <row r="274" spans="2:19" s="557" customFormat="1">
      <c r="B274" s="559"/>
      <c r="C274" s="560"/>
      <c r="D274" s="561"/>
      <c r="E274" s="552"/>
      <c r="P274" s="552"/>
      <c r="Q274" s="558"/>
      <c r="R274" s="558"/>
      <c r="S274" s="558"/>
    </row>
    <row r="275" spans="2:19" s="557" customFormat="1">
      <c r="B275" s="559"/>
      <c r="C275" s="560"/>
      <c r="D275" s="561"/>
      <c r="E275" s="552"/>
      <c r="P275" s="552"/>
      <c r="Q275" s="558"/>
      <c r="R275" s="558"/>
      <c r="S275" s="558"/>
    </row>
    <row r="276" spans="2:19" s="557" customFormat="1">
      <c r="B276" s="559"/>
      <c r="C276" s="560"/>
      <c r="D276" s="561"/>
      <c r="E276" s="552"/>
      <c r="P276" s="552"/>
      <c r="Q276" s="558"/>
      <c r="R276" s="558"/>
      <c r="S276" s="558"/>
    </row>
    <row r="277" spans="2:19" s="557" customFormat="1">
      <c r="B277" s="559"/>
      <c r="C277" s="560"/>
      <c r="D277" s="561"/>
      <c r="E277" s="552"/>
      <c r="P277" s="552"/>
      <c r="Q277" s="558"/>
      <c r="R277" s="558"/>
      <c r="S277" s="558"/>
    </row>
    <row r="278" spans="2:19" s="557" customFormat="1">
      <c r="B278" s="559"/>
      <c r="C278" s="560"/>
      <c r="D278" s="561"/>
      <c r="E278" s="552"/>
      <c r="P278" s="552"/>
      <c r="Q278" s="558"/>
      <c r="R278" s="558"/>
      <c r="S278" s="558"/>
    </row>
    <row r="279" spans="2:19" s="557" customFormat="1">
      <c r="B279" s="559"/>
      <c r="C279" s="560"/>
      <c r="D279" s="561"/>
      <c r="E279" s="552"/>
      <c r="P279" s="552"/>
      <c r="Q279" s="558"/>
      <c r="R279" s="558"/>
      <c r="S279" s="558"/>
    </row>
    <row r="280" spans="2:19" s="557" customFormat="1">
      <c r="B280" s="559"/>
      <c r="C280" s="560"/>
      <c r="D280" s="561"/>
      <c r="E280" s="552"/>
      <c r="P280" s="552"/>
      <c r="Q280" s="558"/>
      <c r="R280" s="558"/>
      <c r="S280" s="558"/>
    </row>
    <row r="281" spans="2:19" s="557" customFormat="1">
      <c r="B281" s="559"/>
      <c r="C281" s="560"/>
      <c r="D281" s="561"/>
      <c r="E281" s="552"/>
      <c r="P281" s="552"/>
      <c r="Q281" s="558"/>
      <c r="R281" s="558"/>
      <c r="S281" s="558"/>
    </row>
    <row r="282" spans="2:19" s="557" customFormat="1">
      <c r="B282" s="559"/>
      <c r="C282" s="560"/>
      <c r="D282" s="561"/>
      <c r="E282" s="552"/>
      <c r="P282" s="552"/>
      <c r="Q282" s="558"/>
      <c r="R282" s="558"/>
      <c r="S282" s="558"/>
    </row>
    <row r="283" spans="2:19" s="557" customFormat="1">
      <c r="B283" s="559"/>
      <c r="C283" s="560"/>
      <c r="D283" s="561"/>
      <c r="E283" s="552"/>
      <c r="P283" s="552"/>
      <c r="Q283" s="558"/>
      <c r="R283" s="558"/>
      <c r="S283" s="558"/>
    </row>
    <row r="284" spans="2:19" s="557" customFormat="1">
      <c r="B284" s="559"/>
      <c r="C284" s="560"/>
      <c r="D284" s="561"/>
      <c r="E284" s="552"/>
      <c r="P284" s="552"/>
      <c r="Q284" s="558"/>
      <c r="R284" s="558"/>
      <c r="S284" s="558"/>
    </row>
    <row r="285" spans="2:19" s="557" customFormat="1">
      <c r="B285" s="559"/>
      <c r="C285" s="560"/>
      <c r="D285" s="561"/>
      <c r="E285" s="552"/>
      <c r="P285" s="552"/>
      <c r="Q285" s="558"/>
      <c r="R285" s="558"/>
      <c r="S285" s="558"/>
    </row>
    <row r="286" spans="2:19" s="557" customFormat="1">
      <c r="B286" s="559"/>
      <c r="C286" s="560"/>
      <c r="D286" s="561"/>
      <c r="E286" s="552"/>
      <c r="P286" s="552"/>
      <c r="Q286" s="558"/>
      <c r="R286" s="558"/>
      <c r="S286" s="558"/>
    </row>
    <row r="287" spans="2:19" s="557" customFormat="1">
      <c r="B287" s="559"/>
      <c r="C287" s="560"/>
      <c r="D287" s="561"/>
      <c r="E287" s="552"/>
      <c r="P287" s="552"/>
      <c r="Q287" s="558"/>
      <c r="R287" s="558"/>
      <c r="S287" s="558"/>
    </row>
    <row r="288" spans="2:19" s="557" customFormat="1">
      <c r="B288" s="559"/>
      <c r="C288" s="560"/>
      <c r="D288" s="561"/>
      <c r="E288" s="552"/>
      <c r="P288" s="552"/>
      <c r="Q288" s="558"/>
      <c r="R288" s="558"/>
      <c r="S288" s="558"/>
    </row>
    <row r="289" spans="2:19" s="557" customFormat="1">
      <c r="B289" s="559"/>
      <c r="C289" s="560"/>
      <c r="D289" s="561"/>
      <c r="E289" s="552"/>
      <c r="P289" s="552"/>
      <c r="Q289" s="558"/>
      <c r="R289" s="558"/>
      <c r="S289" s="558"/>
    </row>
    <row r="290" spans="2:19" s="557" customFormat="1">
      <c r="B290" s="559"/>
      <c r="C290" s="560"/>
      <c r="D290" s="561"/>
      <c r="E290" s="552"/>
      <c r="P290" s="552"/>
      <c r="Q290" s="558"/>
      <c r="R290" s="558"/>
      <c r="S290" s="558"/>
    </row>
  </sheetData>
  <autoFilter ref="A3:P191" xr:uid="{00000000-0009-0000-0000-000000000000}"/>
  <mergeCells count="96">
    <mergeCell ref="D2:M2"/>
    <mergeCell ref="B4:C4"/>
    <mergeCell ref="B64:C64"/>
    <mergeCell ref="D64:E64"/>
    <mergeCell ref="F64:G64"/>
    <mergeCell ref="H64:I64"/>
    <mergeCell ref="B94:C94"/>
    <mergeCell ref="B128:C128"/>
    <mergeCell ref="B152:C152"/>
    <mergeCell ref="A153:C153"/>
    <mergeCell ref="A98:A105"/>
    <mergeCell ref="A106:A110"/>
    <mergeCell ref="A112:A115"/>
    <mergeCell ref="A117:A122"/>
    <mergeCell ref="A123:A125"/>
    <mergeCell ref="A126:A127"/>
    <mergeCell ref="A131:A141"/>
    <mergeCell ref="A143:A151"/>
    <mergeCell ref="B123:B125"/>
    <mergeCell ref="B126:B127"/>
    <mergeCell ref="B131:B141"/>
    <mergeCell ref="A2:A3"/>
    <mergeCell ref="A8:A34"/>
    <mergeCell ref="A35:A43"/>
    <mergeCell ref="A44:A45"/>
    <mergeCell ref="A46:A48"/>
    <mergeCell ref="A49:A54"/>
    <mergeCell ref="A55:A61"/>
    <mergeCell ref="A66:A78"/>
    <mergeCell ref="A79:A82"/>
    <mergeCell ref="A84:A92"/>
    <mergeCell ref="A65:C65"/>
    <mergeCell ref="A156:A159"/>
    <mergeCell ref="A160:A165"/>
    <mergeCell ref="A166:A167"/>
    <mergeCell ref="A168:A172"/>
    <mergeCell ref="A173:A184"/>
    <mergeCell ref="A185:A186"/>
    <mergeCell ref="A187:A191"/>
    <mergeCell ref="B2:B3"/>
    <mergeCell ref="B8:B34"/>
    <mergeCell ref="B35:B43"/>
    <mergeCell ref="B44:B45"/>
    <mergeCell ref="B46:B48"/>
    <mergeCell ref="B49:B54"/>
    <mergeCell ref="B55:B61"/>
    <mergeCell ref="B66:B78"/>
    <mergeCell ref="B79:B82"/>
    <mergeCell ref="B84:B92"/>
    <mergeCell ref="B98:B105"/>
    <mergeCell ref="B106:B110"/>
    <mergeCell ref="B112:B115"/>
    <mergeCell ref="B117:B122"/>
    <mergeCell ref="B143:B151"/>
    <mergeCell ref="B156:B159"/>
    <mergeCell ref="B160:B165"/>
    <mergeCell ref="B166:B167"/>
    <mergeCell ref="B168:B172"/>
    <mergeCell ref="B173:B184"/>
    <mergeCell ref="B185:B186"/>
    <mergeCell ref="B187:B191"/>
    <mergeCell ref="C2:C3"/>
    <mergeCell ref="C9:C25"/>
    <mergeCell ref="C26:C28"/>
    <mergeCell ref="C29:C31"/>
    <mergeCell ref="C33:C34"/>
    <mergeCell ref="C35:C43"/>
    <mergeCell ref="C44:C45"/>
    <mergeCell ref="C46:C47"/>
    <mergeCell ref="C49:C53"/>
    <mergeCell ref="C55:C61"/>
    <mergeCell ref="C66:C78"/>
    <mergeCell ref="C79:C82"/>
    <mergeCell ref="C84:C92"/>
    <mergeCell ref="C143:C151"/>
    <mergeCell ref="C99:C100"/>
    <mergeCell ref="C101:C105"/>
    <mergeCell ref="C106:C110"/>
    <mergeCell ref="C112:C115"/>
    <mergeCell ref="C117:C121"/>
    <mergeCell ref="C181:C184"/>
    <mergeCell ref="C185:C186"/>
    <mergeCell ref="C187:C191"/>
    <mergeCell ref="P2:P3"/>
    <mergeCell ref="A5:C7"/>
    <mergeCell ref="A95:C96"/>
    <mergeCell ref="A129:C130"/>
    <mergeCell ref="C156:C158"/>
    <mergeCell ref="C161:C164"/>
    <mergeCell ref="C166:C167"/>
    <mergeCell ref="C168:C172"/>
    <mergeCell ref="C173:C180"/>
    <mergeCell ref="C124:C125"/>
    <mergeCell ref="C126:C127"/>
    <mergeCell ref="C131:C134"/>
    <mergeCell ref="C136:C141"/>
  </mergeCells>
  <dataValidations count="1">
    <dataValidation errorStyle="warning" allowBlank="1" showInputMessage="1" showErrorMessage="1" sqref="D111" xr:uid="{00000000-0002-0000-0000-000000000000}"/>
  </dataValidations>
  <pageMargins left="0.70866141732283505" right="0.39370078740157499" top="0.35433070866141703" bottom="0.55118110236220497" header="0.31496062992126" footer="0.31496062992126"/>
  <pageSetup scale="36" fitToHeight="0" orientation="landscape"/>
  <headerFooter>
    <oddFooter>&amp;C&amp;P</oddFooter>
  </headerFooter>
  <rowBreaks count="4" manualBreakCount="4">
    <brk id="102" max="16383" man="1"/>
    <brk id="115" max="16383" man="1"/>
    <brk id="130" max="16383" man="1"/>
    <brk id="164" max="16"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BP710"/>
  <sheetViews>
    <sheetView showGridLines="0" tabSelected="1" zoomScale="85" zoomScaleNormal="85" workbookViewId="0">
      <pane xSplit="2" ySplit="4" topLeftCell="C217" activePane="bottomRight" state="frozen"/>
      <selection pane="topRight"/>
      <selection pane="bottomLeft"/>
      <selection pane="bottomRight" activeCell="I219" sqref="I219"/>
    </sheetView>
  </sheetViews>
  <sheetFormatPr baseColWidth="10" defaultColWidth="11.5546875" defaultRowHeight="13.8"/>
  <cols>
    <col min="1" max="1" width="15.33203125" style="365" customWidth="1"/>
    <col min="2" max="2" width="41.44140625" style="361" customWidth="1"/>
    <col min="3" max="3" width="53.21875" style="366" customWidth="1"/>
    <col min="4" max="4" width="25.109375" style="839" customWidth="1"/>
    <col min="5" max="8" width="6.88671875" style="367" customWidth="1"/>
    <col min="9" max="9" width="19" style="368" customWidth="1"/>
    <col min="10" max="10" width="30.109375" style="366" customWidth="1"/>
    <col min="11" max="16384" width="11.5546875" style="366"/>
  </cols>
  <sheetData>
    <row r="1" spans="1:10">
      <c r="A1" s="369" t="s">
        <v>408</v>
      </c>
      <c r="B1" s="370"/>
      <c r="C1" s="371"/>
      <c r="D1" s="428"/>
      <c r="E1" s="373"/>
      <c r="F1" s="373"/>
      <c r="G1" s="373"/>
      <c r="H1" s="373"/>
      <c r="I1" s="405"/>
      <c r="J1" s="371"/>
    </row>
    <row r="2" spans="1:10" ht="13.8" customHeight="1">
      <c r="A2" s="374" t="s">
        <v>409</v>
      </c>
      <c r="B2" s="844" t="s">
        <v>410</v>
      </c>
      <c r="C2" s="842" t="s">
        <v>411</v>
      </c>
      <c r="D2" s="843" t="s">
        <v>412</v>
      </c>
      <c r="E2" s="843" t="s">
        <v>413</v>
      </c>
      <c r="F2" s="843"/>
      <c r="G2" s="843"/>
      <c r="H2" s="843"/>
      <c r="I2" s="845" t="s">
        <v>414</v>
      </c>
      <c r="J2" s="842" t="s">
        <v>415</v>
      </c>
    </row>
    <row r="3" spans="1:10">
      <c r="A3" s="374"/>
      <c r="B3" s="844"/>
      <c r="C3" s="842"/>
      <c r="D3" s="842"/>
      <c r="E3" s="376" t="s">
        <v>416</v>
      </c>
      <c r="F3" s="376" t="s">
        <v>417</v>
      </c>
      <c r="G3" s="376" t="s">
        <v>418</v>
      </c>
      <c r="H3" s="376" t="s">
        <v>419</v>
      </c>
      <c r="I3" s="845"/>
      <c r="J3" s="842"/>
    </row>
    <row r="4" spans="1:10">
      <c r="A4" s="377">
        <v>0</v>
      </c>
      <c r="B4" s="378" t="s">
        <v>420</v>
      </c>
      <c r="C4" s="377"/>
      <c r="D4" s="377"/>
      <c r="E4" s="379"/>
      <c r="F4" s="379"/>
      <c r="G4" s="379"/>
      <c r="H4" s="379"/>
      <c r="I4" s="407">
        <f>I5+I224+I306+I424+I529</f>
        <v>22908989366.876713</v>
      </c>
      <c r="J4" s="408"/>
    </row>
    <row r="5" spans="1:10">
      <c r="A5" s="374">
        <v>1</v>
      </c>
      <c r="B5" s="380" t="s">
        <v>421</v>
      </c>
      <c r="C5" s="381"/>
      <c r="D5" s="381"/>
      <c r="E5" s="376"/>
      <c r="F5" s="376"/>
      <c r="G5" s="376"/>
      <c r="H5" s="376"/>
      <c r="I5" s="409">
        <f>I6+I70+I127+I142+I148+I193+I217</f>
        <v>5051598308</v>
      </c>
      <c r="J5" s="410"/>
    </row>
    <row r="6" spans="1:10">
      <c r="A6" s="382" t="s">
        <v>28</v>
      </c>
      <c r="B6" s="383" t="s">
        <v>422</v>
      </c>
      <c r="C6" s="382"/>
      <c r="D6" s="382"/>
      <c r="E6" s="384"/>
      <c r="F6" s="384"/>
      <c r="G6" s="384"/>
      <c r="H6" s="384"/>
      <c r="I6" s="411">
        <f>I7+I22+I32+I41+I48+I61</f>
        <v>1064795632</v>
      </c>
      <c r="J6" s="412"/>
    </row>
    <row r="7" spans="1:10">
      <c r="A7" s="385" t="s">
        <v>423</v>
      </c>
      <c r="B7" s="386"/>
      <c r="C7" s="387"/>
      <c r="D7" s="388"/>
      <c r="E7" s="389"/>
      <c r="F7" s="389"/>
      <c r="G7" s="389"/>
      <c r="H7" s="389"/>
      <c r="I7" s="413">
        <f>SUM(I8:I21)</f>
        <v>159000000</v>
      </c>
      <c r="J7" s="413"/>
    </row>
    <row r="8" spans="1:10" ht="41.4">
      <c r="A8" s="369" t="s">
        <v>424</v>
      </c>
      <c r="B8" s="390" t="s">
        <v>425</v>
      </c>
      <c r="C8" s="391" t="s">
        <v>426</v>
      </c>
      <c r="D8" s="372" t="s">
        <v>23</v>
      </c>
      <c r="E8" s="392" t="s">
        <v>427</v>
      </c>
      <c r="F8" s="392" t="s">
        <v>427</v>
      </c>
      <c r="G8" s="392" t="s">
        <v>427</v>
      </c>
      <c r="H8" s="392" t="s">
        <v>427</v>
      </c>
      <c r="I8" s="414">
        <v>15000000</v>
      </c>
      <c r="J8" s="415" t="s">
        <v>428</v>
      </c>
    </row>
    <row r="9" spans="1:10" ht="27.6">
      <c r="A9" s="369" t="s">
        <v>429</v>
      </c>
      <c r="B9" s="390" t="s">
        <v>430</v>
      </c>
      <c r="C9" s="393" t="s">
        <v>431</v>
      </c>
      <c r="D9" s="372" t="s">
        <v>23</v>
      </c>
      <c r="E9" s="392"/>
      <c r="F9" s="392" t="s">
        <v>427</v>
      </c>
      <c r="G9" s="392" t="s">
        <v>427</v>
      </c>
      <c r="H9" s="392" t="s">
        <v>427</v>
      </c>
      <c r="I9" s="414">
        <v>10000000</v>
      </c>
      <c r="J9" s="415" t="s">
        <v>428</v>
      </c>
    </row>
    <row r="10" spans="1:10" ht="27.6">
      <c r="A10" s="369" t="s">
        <v>432</v>
      </c>
      <c r="B10" s="394" t="s">
        <v>433</v>
      </c>
      <c r="C10" s="393" t="s">
        <v>434</v>
      </c>
      <c r="D10" s="372" t="s">
        <v>23</v>
      </c>
      <c r="E10" s="392"/>
      <c r="F10" s="392"/>
      <c r="G10" s="392"/>
      <c r="H10" s="392" t="s">
        <v>427</v>
      </c>
      <c r="I10" s="414">
        <v>12000000</v>
      </c>
      <c r="J10" s="415" t="s">
        <v>428</v>
      </c>
    </row>
    <row r="11" spans="1:10" ht="27.6">
      <c r="A11" s="369" t="s">
        <v>435</v>
      </c>
      <c r="B11" s="394" t="s">
        <v>436</v>
      </c>
      <c r="C11" s="391" t="s">
        <v>437</v>
      </c>
      <c r="D11" s="372" t="s">
        <v>23</v>
      </c>
      <c r="E11" s="392"/>
      <c r="F11" s="392"/>
      <c r="G11" s="392"/>
      <c r="H11" s="392" t="s">
        <v>427</v>
      </c>
      <c r="I11" s="414">
        <v>2000000</v>
      </c>
      <c r="J11" s="392" t="s">
        <v>428</v>
      </c>
    </row>
    <row r="12" spans="1:10" ht="27.6">
      <c r="A12" s="369" t="s">
        <v>438</v>
      </c>
      <c r="B12" s="394" t="s">
        <v>439</v>
      </c>
      <c r="C12" s="393" t="s">
        <v>440</v>
      </c>
      <c r="D12" s="372" t="s">
        <v>23</v>
      </c>
      <c r="E12" s="392"/>
      <c r="F12" s="392"/>
      <c r="G12" s="392" t="s">
        <v>427</v>
      </c>
      <c r="H12" s="392" t="s">
        <v>427</v>
      </c>
      <c r="I12" s="414">
        <v>25000000</v>
      </c>
      <c r="J12" s="392" t="s">
        <v>428</v>
      </c>
    </row>
    <row r="13" spans="1:10" ht="27.6">
      <c r="A13" s="369" t="s">
        <v>441</v>
      </c>
      <c r="B13" s="395" t="s">
        <v>442</v>
      </c>
      <c r="C13" s="393" t="s">
        <v>443</v>
      </c>
      <c r="D13" s="372" t="s">
        <v>23</v>
      </c>
      <c r="E13" s="392"/>
      <c r="F13" s="392" t="s">
        <v>427</v>
      </c>
      <c r="G13" s="392" t="s">
        <v>427</v>
      </c>
      <c r="H13" s="392" t="s">
        <v>427</v>
      </c>
      <c r="I13" s="414">
        <v>25000000</v>
      </c>
      <c r="J13" s="392" t="s">
        <v>428</v>
      </c>
    </row>
    <row r="14" spans="1:10" ht="27.6">
      <c r="A14" s="369" t="s">
        <v>444</v>
      </c>
      <c r="B14" s="396" t="s">
        <v>445</v>
      </c>
      <c r="C14" s="393" t="s">
        <v>446</v>
      </c>
      <c r="D14" s="372" t="s">
        <v>23</v>
      </c>
      <c r="E14" s="392"/>
      <c r="F14" s="392" t="s">
        <v>427</v>
      </c>
      <c r="G14" s="392" t="s">
        <v>427</v>
      </c>
      <c r="H14" s="392"/>
      <c r="I14" s="414">
        <v>15000000</v>
      </c>
      <c r="J14" s="392" t="s">
        <v>428</v>
      </c>
    </row>
    <row r="15" spans="1:10" ht="27.6">
      <c r="A15" s="369" t="s">
        <v>447</v>
      </c>
      <c r="B15" s="396" t="s">
        <v>448</v>
      </c>
      <c r="C15" s="393" t="s">
        <v>449</v>
      </c>
      <c r="D15" s="372" t="s">
        <v>23</v>
      </c>
      <c r="E15" s="392"/>
      <c r="F15" s="392"/>
      <c r="G15" s="392"/>
      <c r="H15" s="392" t="s">
        <v>427</v>
      </c>
      <c r="I15" s="414">
        <v>10000000</v>
      </c>
      <c r="J15" s="392" t="s">
        <v>428</v>
      </c>
    </row>
    <row r="16" spans="1:10" ht="41.4">
      <c r="A16" s="369" t="s">
        <v>450</v>
      </c>
      <c r="B16" s="396" t="s">
        <v>451</v>
      </c>
      <c r="C16" s="393" t="s">
        <v>452</v>
      </c>
      <c r="D16" s="372" t="s">
        <v>23</v>
      </c>
      <c r="E16" s="392"/>
      <c r="F16" s="392" t="s">
        <v>427</v>
      </c>
      <c r="G16" s="392" t="s">
        <v>427</v>
      </c>
      <c r="H16" s="392"/>
      <c r="I16" s="414">
        <v>5000000</v>
      </c>
      <c r="J16" s="392" t="s">
        <v>428</v>
      </c>
    </row>
    <row r="17" spans="1:68" ht="27.6">
      <c r="A17" s="369" t="s">
        <v>453</v>
      </c>
      <c r="B17" s="394" t="s">
        <v>454</v>
      </c>
      <c r="C17" s="393" t="s">
        <v>455</v>
      </c>
      <c r="D17" s="372" t="s">
        <v>23</v>
      </c>
      <c r="E17" s="392"/>
      <c r="F17" s="392"/>
      <c r="G17" s="392" t="s">
        <v>427</v>
      </c>
      <c r="H17" s="392" t="s">
        <v>427</v>
      </c>
      <c r="I17" s="414">
        <v>3000000</v>
      </c>
      <c r="J17" s="392" t="s">
        <v>428</v>
      </c>
    </row>
    <row r="18" spans="1:68" ht="41.4">
      <c r="A18" s="369" t="s">
        <v>456</v>
      </c>
      <c r="B18" s="394" t="s">
        <v>457</v>
      </c>
      <c r="C18" s="393" t="s">
        <v>458</v>
      </c>
      <c r="D18" s="372" t="s">
        <v>23</v>
      </c>
      <c r="E18" s="392" t="s">
        <v>427</v>
      </c>
      <c r="F18" s="392" t="s">
        <v>427</v>
      </c>
      <c r="G18" s="392"/>
      <c r="H18" s="392"/>
      <c r="I18" s="414">
        <v>5000000</v>
      </c>
      <c r="J18" s="392" t="s">
        <v>428</v>
      </c>
    </row>
    <row r="19" spans="1:68" ht="27.6">
      <c r="A19" s="369" t="s">
        <v>459</v>
      </c>
      <c r="B19" s="394" t="s">
        <v>460</v>
      </c>
      <c r="C19" s="393" t="s">
        <v>461</v>
      </c>
      <c r="D19" s="372" t="s">
        <v>23</v>
      </c>
      <c r="E19" s="392"/>
      <c r="F19" s="392"/>
      <c r="G19" s="392" t="s">
        <v>427</v>
      </c>
      <c r="H19" s="392" t="s">
        <v>427</v>
      </c>
      <c r="I19" s="414">
        <v>5000000</v>
      </c>
      <c r="J19" s="392" t="s">
        <v>428</v>
      </c>
    </row>
    <row r="20" spans="1:68" ht="27.6">
      <c r="A20" s="369" t="s">
        <v>462</v>
      </c>
      <c r="B20" s="394" t="s">
        <v>463</v>
      </c>
      <c r="C20" s="393" t="s">
        <v>464</v>
      </c>
      <c r="D20" s="372" t="s">
        <v>23</v>
      </c>
      <c r="E20" s="392"/>
      <c r="F20" s="392"/>
      <c r="G20" s="392" t="s">
        <v>427</v>
      </c>
      <c r="H20" s="392" t="s">
        <v>427</v>
      </c>
      <c r="I20" s="414">
        <v>12000000</v>
      </c>
      <c r="J20" s="392" t="s">
        <v>428</v>
      </c>
    </row>
    <row r="21" spans="1:68" ht="41.4">
      <c r="A21" s="369" t="s">
        <v>465</v>
      </c>
      <c r="B21" s="396" t="s">
        <v>466</v>
      </c>
      <c r="C21" s="393" t="s">
        <v>467</v>
      </c>
      <c r="D21" s="372" t="s">
        <v>23</v>
      </c>
      <c r="E21" s="392"/>
      <c r="F21" s="392" t="s">
        <v>427</v>
      </c>
      <c r="G21" s="392" t="s">
        <v>427</v>
      </c>
      <c r="H21" s="392"/>
      <c r="I21" s="414">
        <v>15000000</v>
      </c>
      <c r="J21" s="392" t="s">
        <v>428</v>
      </c>
    </row>
    <row r="22" spans="1:68">
      <c r="A22" s="385" t="s">
        <v>468</v>
      </c>
      <c r="B22" s="386"/>
      <c r="C22" s="387"/>
      <c r="D22" s="388"/>
      <c r="E22" s="389"/>
      <c r="F22" s="389"/>
      <c r="G22" s="389"/>
      <c r="H22" s="389"/>
      <c r="I22" s="416">
        <f>SUM(I23:I31)</f>
        <v>547865000</v>
      </c>
      <c r="J22" s="417"/>
    </row>
    <row r="23" spans="1:68" s="351" customFormat="1" ht="41.4">
      <c r="A23" s="369" t="s">
        <v>469</v>
      </c>
      <c r="B23" s="397" t="s">
        <v>470</v>
      </c>
      <c r="C23" s="393" t="s">
        <v>471</v>
      </c>
      <c r="D23" s="398" t="s">
        <v>111</v>
      </c>
      <c r="E23" s="399" t="s">
        <v>427</v>
      </c>
      <c r="F23" s="399" t="s">
        <v>427</v>
      </c>
      <c r="G23" s="399" t="s">
        <v>427</v>
      </c>
      <c r="H23" s="399" t="s">
        <v>427</v>
      </c>
      <c r="I23" s="418">
        <v>15000000</v>
      </c>
      <c r="J23" s="399" t="s">
        <v>428</v>
      </c>
      <c r="K23" s="419"/>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c r="BC23" s="419"/>
      <c r="BD23" s="419"/>
      <c r="BE23" s="419"/>
      <c r="BF23" s="419"/>
      <c r="BG23" s="419"/>
      <c r="BH23" s="419"/>
      <c r="BI23" s="419"/>
      <c r="BJ23" s="419"/>
      <c r="BK23" s="419"/>
      <c r="BL23" s="419"/>
      <c r="BM23" s="419"/>
      <c r="BN23" s="419"/>
      <c r="BO23" s="419"/>
      <c r="BP23" s="419"/>
    </row>
    <row r="24" spans="1:68" s="352" customFormat="1" ht="27.6">
      <c r="A24" s="369" t="s">
        <v>472</v>
      </c>
      <c r="B24" s="396" t="s">
        <v>473</v>
      </c>
      <c r="C24" s="393" t="s">
        <v>474</v>
      </c>
      <c r="D24" s="398" t="s">
        <v>111</v>
      </c>
      <c r="E24" s="399"/>
      <c r="F24" s="399"/>
      <c r="G24" s="399" t="s">
        <v>475</v>
      </c>
      <c r="H24" s="399" t="s">
        <v>475</v>
      </c>
      <c r="I24" s="418">
        <v>6500000</v>
      </c>
      <c r="J24" s="399" t="s">
        <v>428</v>
      </c>
      <c r="K24" s="366"/>
      <c r="L24" s="366"/>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row>
    <row r="25" spans="1:68" s="353" customFormat="1" ht="41.4">
      <c r="A25" s="369" t="s">
        <v>476</v>
      </c>
      <c r="B25" s="395" t="s">
        <v>477</v>
      </c>
      <c r="C25" s="393" t="s">
        <v>478</v>
      </c>
      <c r="D25" s="393" t="s">
        <v>44</v>
      </c>
      <c r="E25" s="392" t="s">
        <v>475</v>
      </c>
      <c r="F25" s="392" t="s">
        <v>475</v>
      </c>
      <c r="G25" s="392" t="s">
        <v>475</v>
      </c>
      <c r="H25" s="392" t="s">
        <v>475</v>
      </c>
      <c r="I25" s="420">
        <v>2865000</v>
      </c>
      <c r="J25" s="421" t="s">
        <v>479</v>
      </c>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c r="BC25" s="419"/>
      <c r="BD25" s="419"/>
      <c r="BE25" s="419"/>
      <c r="BF25" s="419"/>
      <c r="BG25" s="419"/>
      <c r="BH25" s="419"/>
      <c r="BI25" s="419"/>
      <c r="BJ25" s="419"/>
      <c r="BK25" s="419"/>
      <c r="BL25" s="419"/>
      <c r="BM25" s="419"/>
      <c r="BN25" s="419"/>
      <c r="BO25" s="419"/>
      <c r="BP25" s="419"/>
    </row>
    <row r="26" spans="1:68" s="352" customFormat="1" ht="27.6">
      <c r="A26" s="369" t="s">
        <v>480</v>
      </c>
      <c r="B26" s="397" t="s">
        <v>481</v>
      </c>
      <c r="C26" s="398" t="s">
        <v>482</v>
      </c>
      <c r="D26" s="398" t="s">
        <v>44</v>
      </c>
      <c r="E26" s="399" t="s">
        <v>475</v>
      </c>
      <c r="F26" s="399" t="s">
        <v>475</v>
      </c>
      <c r="G26" s="399" t="s">
        <v>475</v>
      </c>
      <c r="H26" s="399" t="s">
        <v>475</v>
      </c>
      <c r="I26" s="418">
        <v>25000000</v>
      </c>
      <c r="J26" s="399" t="s">
        <v>483</v>
      </c>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6"/>
      <c r="BO26" s="366"/>
      <c r="BP26" s="366"/>
    </row>
    <row r="27" spans="1:68" s="352" customFormat="1">
      <c r="A27" s="369" t="s">
        <v>484</v>
      </c>
      <c r="B27" s="397" t="s">
        <v>485</v>
      </c>
      <c r="C27" s="806" t="s">
        <v>486</v>
      </c>
      <c r="D27" s="398" t="s">
        <v>44</v>
      </c>
      <c r="E27" s="399" t="s">
        <v>475</v>
      </c>
      <c r="F27" s="399" t="s">
        <v>475</v>
      </c>
      <c r="G27" s="399" t="s">
        <v>475</v>
      </c>
      <c r="H27" s="399" t="s">
        <v>475</v>
      </c>
      <c r="I27" s="418">
        <v>17500000</v>
      </c>
      <c r="J27" s="399" t="s">
        <v>44</v>
      </c>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366"/>
      <c r="AZ27" s="366"/>
      <c r="BA27" s="366"/>
      <c r="BB27" s="366"/>
      <c r="BC27" s="366"/>
      <c r="BD27" s="366"/>
      <c r="BE27" s="366"/>
      <c r="BF27" s="366"/>
      <c r="BG27" s="366"/>
      <c r="BH27" s="366"/>
      <c r="BI27" s="366"/>
      <c r="BJ27" s="366"/>
      <c r="BK27" s="366"/>
      <c r="BL27" s="366"/>
      <c r="BM27" s="366"/>
      <c r="BN27" s="366"/>
      <c r="BO27" s="366"/>
      <c r="BP27" s="366"/>
    </row>
    <row r="28" spans="1:68" s="352" customFormat="1" ht="27.6">
      <c r="A28" s="369" t="s">
        <v>487</v>
      </c>
      <c r="B28" s="395" t="s">
        <v>488</v>
      </c>
      <c r="C28" s="806" t="s">
        <v>489</v>
      </c>
      <c r="D28" s="398" t="s">
        <v>44</v>
      </c>
      <c r="E28" s="399" t="s">
        <v>475</v>
      </c>
      <c r="F28" s="399" t="s">
        <v>475</v>
      </c>
      <c r="G28" s="399" t="s">
        <v>475</v>
      </c>
      <c r="H28" s="399" t="s">
        <v>475</v>
      </c>
      <c r="I28" s="418">
        <v>453500000</v>
      </c>
      <c r="J28" s="399" t="s">
        <v>490</v>
      </c>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6"/>
      <c r="BB28" s="366"/>
      <c r="BC28" s="366"/>
      <c r="BD28" s="366"/>
      <c r="BE28" s="366"/>
      <c r="BF28" s="366"/>
      <c r="BG28" s="366"/>
      <c r="BH28" s="366"/>
      <c r="BI28" s="366"/>
      <c r="BJ28" s="366"/>
      <c r="BK28" s="366"/>
      <c r="BL28" s="366"/>
      <c r="BM28" s="366"/>
      <c r="BN28" s="366"/>
      <c r="BO28" s="366"/>
      <c r="BP28" s="366"/>
    </row>
    <row r="29" spans="1:68" s="352" customFormat="1" ht="27.6">
      <c r="A29" s="369" t="s">
        <v>491</v>
      </c>
      <c r="B29" s="395" t="s">
        <v>492</v>
      </c>
      <c r="C29" s="372" t="s">
        <v>493</v>
      </c>
      <c r="D29" s="393" t="s">
        <v>44</v>
      </c>
      <c r="E29" s="392" t="s">
        <v>475</v>
      </c>
      <c r="F29" s="392" t="s">
        <v>475</v>
      </c>
      <c r="G29" s="392" t="s">
        <v>475</v>
      </c>
      <c r="H29" s="392" t="s">
        <v>475</v>
      </c>
      <c r="I29" s="420">
        <v>20000000</v>
      </c>
      <c r="J29" s="392" t="s">
        <v>479</v>
      </c>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c r="AZ29" s="366"/>
      <c r="BA29" s="366"/>
      <c r="BB29" s="366"/>
      <c r="BC29" s="366"/>
      <c r="BD29" s="366"/>
      <c r="BE29" s="366"/>
      <c r="BF29" s="366"/>
      <c r="BG29" s="366"/>
      <c r="BH29" s="366"/>
      <c r="BI29" s="366"/>
      <c r="BJ29" s="366"/>
      <c r="BK29" s="366"/>
      <c r="BL29" s="366"/>
      <c r="BM29" s="366"/>
      <c r="BN29" s="366"/>
      <c r="BO29" s="366"/>
      <c r="BP29" s="366"/>
    </row>
    <row r="30" spans="1:68" s="352" customFormat="1">
      <c r="A30" s="369" t="s">
        <v>494</v>
      </c>
      <c r="B30" s="397" t="s">
        <v>495</v>
      </c>
      <c r="C30" s="398" t="s">
        <v>496</v>
      </c>
      <c r="D30" s="398" t="s">
        <v>44</v>
      </c>
      <c r="E30" s="392" t="s">
        <v>475</v>
      </c>
      <c r="F30" s="392" t="s">
        <v>475</v>
      </c>
      <c r="G30" s="392" t="s">
        <v>475</v>
      </c>
      <c r="H30" s="392" t="s">
        <v>475</v>
      </c>
      <c r="I30" s="418">
        <v>7500000</v>
      </c>
      <c r="J30" s="399" t="s">
        <v>44</v>
      </c>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366"/>
      <c r="AZ30" s="366"/>
      <c r="BA30" s="366"/>
      <c r="BB30" s="366"/>
      <c r="BC30" s="366"/>
      <c r="BD30" s="366"/>
      <c r="BE30" s="366"/>
      <c r="BF30" s="366"/>
      <c r="BG30" s="366"/>
      <c r="BH30" s="366"/>
      <c r="BI30" s="366"/>
      <c r="BJ30" s="366"/>
      <c r="BK30" s="366"/>
      <c r="BL30" s="366"/>
      <c r="BM30" s="366"/>
      <c r="BN30" s="366"/>
      <c r="BO30" s="366"/>
      <c r="BP30" s="366"/>
    </row>
    <row r="31" spans="1:68" s="352" customFormat="1" ht="27.6">
      <c r="A31" s="369" t="s">
        <v>497</v>
      </c>
      <c r="B31" s="395" t="s">
        <v>498</v>
      </c>
      <c r="C31" s="393" t="s">
        <v>499</v>
      </c>
      <c r="D31" s="393" t="s">
        <v>44</v>
      </c>
      <c r="E31" s="392" t="s">
        <v>475</v>
      </c>
      <c r="F31" s="392" t="s">
        <v>475</v>
      </c>
      <c r="G31" s="392" t="s">
        <v>475</v>
      </c>
      <c r="H31" s="392" t="s">
        <v>475</v>
      </c>
      <c r="I31" s="422">
        <v>0</v>
      </c>
      <c r="J31" s="392" t="s">
        <v>479</v>
      </c>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366"/>
      <c r="BC31" s="366"/>
      <c r="BD31" s="366"/>
      <c r="BE31" s="366"/>
      <c r="BF31" s="366"/>
      <c r="BG31" s="366"/>
      <c r="BH31" s="366"/>
      <c r="BI31" s="366"/>
      <c r="BJ31" s="366"/>
      <c r="BK31" s="366"/>
      <c r="BL31" s="366"/>
      <c r="BM31" s="366"/>
      <c r="BN31" s="366"/>
      <c r="BO31" s="366"/>
      <c r="BP31" s="366"/>
    </row>
    <row r="32" spans="1:68">
      <c r="A32" s="385" t="s">
        <v>500</v>
      </c>
      <c r="B32" s="386"/>
      <c r="C32" s="387"/>
      <c r="D32" s="388"/>
      <c r="E32" s="389"/>
      <c r="F32" s="389"/>
      <c r="G32" s="389"/>
      <c r="H32" s="389"/>
      <c r="I32" s="416">
        <f>SUM(I33:I40)</f>
        <v>117822000</v>
      </c>
      <c r="J32" s="417"/>
    </row>
    <row r="33" spans="1:68" s="354" customFormat="1" ht="27.6">
      <c r="A33" s="369" t="s">
        <v>501</v>
      </c>
      <c r="B33" s="390" t="s">
        <v>502</v>
      </c>
      <c r="C33" s="400" t="s">
        <v>503</v>
      </c>
      <c r="D33" s="372" t="s">
        <v>23</v>
      </c>
      <c r="E33" s="399" t="s">
        <v>475</v>
      </c>
      <c r="F33" s="399"/>
      <c r="G33" s="399" t="s">
        <v>475</v>
      </c>
      <c r="H33" s="399" t="s">
        <v>475</v>
      </c>
      <c r="I33" s="423">
        <v>30500000</v>
      </c>
      <c r="J33" s="399" t="s">
        <v>428</v>
      </c>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row>
    <row r="34" spans="1:68" s="354" customFormat="1" ht="55.2">
      <c r="A34" s="369" t="s">
        <v>504</v>
      </c>
      <c r="B34" s="394" t="s">
        <v>505</v>
      </c>
      <c r="C34" s="400" t="s">
        <v>506</v>
      </c>
      <c r="D34" s="372" t="s">
        <v>23</v>
      </c>
      <c r="E34" s="399"/>
      <c r="F34" s="399" t="s">
        <v>475</v>
      </c>
      <c r="G34" s="399"/>
      <c r="H34" s="399"/>
      <c r="I34" s="423">
        <v>15000000</v>
      </c>
      <c r="J34" s="399" t="s">
        <v>428</v>
      </c>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366"/>
      <c r="BC34" s="366"/>
      <c r="BD34" s="366"/>
      <c r="BE34" s="366"/>
      <c r="BF34" s="366"/>
      <c r="BG34" s="366"/>
      <c r="BH34" s="366"/>
      <c r="BI34" s="366"/>
      <c r="BJ34" s="366"/>
      <c r="BK34" s="366"/>
      <c r="BL34" s="366"/>
      <c r="BM34" s="366"/>
      <c r="BN34" s="366"/>
      <c r="BO34" s="366"/>
      <c r="BP34" s="366"/>
    </row>
    <row r="35" spans="1:68" s="354" customFormat="1" ht="27.6">
      <c r="A35" s="369" t="s">
        <v>507</v>
      </c>
      <c r="B35" s="390" t="s">
        <v>508</v>
      </c>
      <c r="C35" s="400" t="s">
        <v>509</v>
      </c>
      <c r="D35" s="372" t="s">
        <v>23</v>
      </c>
      <c r="E35" s="399"/>
      <c r="F35" s="399"/>
      <c r="G35" s="399" t="s">
        <v>475</v>
      </c>
      <c r="H35" s="399" t="s">
        <v>475</v>
      </c>
      <c r="I35" s="423">
        <v>4500000</v>
      </c>
      <c r="J35" s="399" t="s">
        <v>428</v>
      </c>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366"/>
      <c r="BC35" s="366"/>
      <c r="BD35" s="366"/>
      <c r="BE35" s="366"/>
      <c r="BF35" s="366"/>
      <c r="BG35" s="366"/>
      <c r="BH35" s="366"/>
      <c r="BI35" s="366"/>
      <c r="BJ35" s="366"/>
      <c r="BK35" s="366"/>
      <c r="BL35" s="366"/>
      <c r="BM35" s="366"/>
      <c r="BN35" s="366"/>
      <c r="BO35" s="366"/>
      <c r="BP35" s="366"/>
    </row>
    <row r="36" spans="1:68" s="354" customFormat="1" ht="27.6">
      <c r="A36" s="369" t="s">
        <v>510</v>
      </c>
      <c r="B36" s="390" t="s">
        <v>511</v>
      </c>
      <c r="C36" s="400" t="s">
        <v>512</v>
      </c>
      <c r="D36" s="372" t="s">
        <v>23</v>
      </c>
      <c r="E36" s="399" t="s">
        <v>475</v>
      </c>
      <c r="F36" s="399" t="s">
        <v>475</v>
      </c>
      <c r="G36" s="399" t="s">
        <v>475</v>
      </c>
      <c r="H36" s="399" t="s">
        <v>475</v>
      </c>
      <c r="I36" s="423">
        <v>8050000</v>
      </c>
      <c r="J36" s="399" t="s">
        <v>428</v>
      </c>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6"/>
      <c r="AR36" s="366"/>
      <c r="AS36" s="366"/>
      <c r="AT36" s="366"/>
      <c r="AU36" s="366"/>
      <c r="AV36" s="366"/>
      <c r="AW36" s="366"/>
      <c r="AX36" s="366"/>
      <c r="AY36" s="366"/>
      <c r="AZ36" s="366"/>
      <c r="BA36" s="366"/>
      <c r="BB36" s="366"/>
      <c r="BC36" s="366"/>
      <c r="BD36" s="366"/>
      <c r="BE36" s="366"/>
      <c r="BF36" s="366"/>
      <c r="BG36" s="366"/>
      <c r="BH36" s="366"/>
      <c r="BI36" s="366"/>
      <c r="BJ36" s="366"/>
      <c r="BK36" s="366"/>
      <c r="BL36" s="366"/>
      <c r="BM36" s="366"/>
      <c r="BN36" s="366"/>
      <c r="BO36" s="366"/>
      <c r="BP36" s="366"/>
    </row>
    <row r="37" spans="1:68" s="354" customFormat="1" ht="27.6">
      <c r="A37" s="369" t="s">
        <v>513</v>
      </c>
      <c r="B37" s="401" t="s">
        <v>514</v>
      </c>
      <c r="C37" s="400" t="s">
        <v>515</v>
      </c>
      <c r="D37" s="372" t="s">
        <v>23</v>
      </c>
      <c r="E37" s="399" t="s">
        <v>475</v>
      </c>
      <c r="F37" s="399" t="s">
        <v>475</v>
      </c>
      <c r="G37" s="399" t="s">
        <v>475</v>
      </c>
      <c r="H37" s="399" t="s">
        <v>475</v>
      </c>
      <c r="I37" s="423">
        <v>15822000</v>
      </c>
      <c r="J37" s="399" t="s">
        <v>428</v>
      </c>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row>
    <row r="38" spans="1:68" s="354" customFormat="1" ht="27.6">
      <c r="A38" s="369" t="s">
        <v>516</v>
      </c>
      <c r="B38" s="394" t="s">
        <v>517</v>
      </c>
      <c r="C38" s="400" t="s">
        <v>518</v>
      </c>
      <c r="D38" s="372" t="s">
        <v>23</v>
      </c>
      <c r="E38" s="399"/>
      <c r="F38" s="399" t="s">
        <v>475</v>
      </c>
      <c r="G38" s="399"/>
      <c r="H38" s="399"/>
      <c r="I38" s="423">
        <v>20900000</v>
      </c>
      <c r="J38" s="399" t="s">
        <v>428</v>
      </c>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row>
    <row r="39" spans="1:68" s="354" customFormat="1" ht="41.4">
      <c r="A39" s="369" t="s">
        <v>519</v>
      </c>
      <c r="B39" s="390" t="s">
        <v>520</v>
      </c>
      <c r="C39" s="400" t="s">
        <v>521</v>
      </c>
      <c r="D39" s="372" t="s">
        <v>23</v>
      </c>
      <c r="E39" s="399"/>
      <c r="F39" s="399" t="s">
        <v>475</v>
      </c>
      <c r="G39" s="399"/>
      <c r="H39" s="399" t="s">
        <v>475</v>
      </c>
      <c r="I39" s="423">
        <v>15000000</v>
      </c>
      <c r="J39" s="399" t="s">
        <v>428</v>
      </c>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row>
    <row r="40" spans="1:68" s="354" customFormat="1" ht="27.6">
      <c r="A40" s="369" t="s">
        <v>522</v>
      </c>
      <c r="B40" s="390" t="s">
        <v>523</v>
      </c>
      <c r="C40" s="400" t="s">
        <v>524</v>
      </c>
      <c r="D40" s="372" t="s">
        <v>23</v>
      </c>
      <c r="E40" s="399"/>
      <c r="F40" s="399" t="s">
        <v>475</v>
      </c>
      <c r="G40" s="399"/>
      <c r="H40" s="399" t="s">
        <v>475</v>
      </c>
      <c r="I40" s="423">
        <v>8050000</v>
      </c>
      <c r="J40" s="399" t="s">
        <v>428</v>
      </c>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row>
    <row r="41" spans="1:68" s="355" customFormat="1">
      <c r="A41" s="385" t="s">
        <v>525</v>
      </c>
      <c r="B41" s="386"/>
      <c r="C41" s="387"/>
      <c r="D41" s="388"/>
      <c r="E41" s="389"/>
      <c r="F41" s="389"/>
      <c r="G41" s="389"/>
      <c r="H41" s="389"/>
      <c r="I41" s="416">
        <f>SUM(I42:I47)</f>
        <v>78560000</v>
      </c>
      <c r="J41" s="417"/>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row>
    <row r="42" spans="1:68" ht="82.8">
      <c r="A42" s="369" t="s">
        <v>526</v>
      </c>
      <c r="B42" s="396" t="s">
        <v>527</v>
      </c>
      <c r="C42" s="398" t="s">
        <v>528</v>
      </c>
      <c r="D42" s="372" t="s">
        <v>23</v>
      </c>
      <c r="E42" s="399"/>
      <c r="F42" s="399"/>
      <c r="G42" s="399" t="s">
        <v>475</v>
      </c>
      <c r="H42" s="399"/>
      <c r="I42" s="423">
        <v>12240740</v>
      </c>
      <c r="J42" s="415" t="s">
        <v>529</v>
      </c>
    </row>
    <row r="43" spans="1:68" ht="27.6">
      <c r="A43" s="369" t="s">
        <v>530</v>
      </c>
      <c r="B43" s="396" t="s">
        <v>531</v>
      </c>
      <c r="C43" s="398" t="s">
        <v>532</v>
      </c>
      <c r="D43" s="372" t="s">
        <v>23</v>
      </c>
      <c r="E43" s="399"/>
      <c r="F43" s="399"/>
      <c r="G43" s="399" t="s">
        <v>475</v>
      </c>
      <c r="H43" s="399"/>
      <c r="I43" s="423">
        <v>25064320</v>
      </c>
      <c r="J43" s="424" t="s">
        <v>529</v>
      </c>
    </row>
    <row r="44" spans="1:68" ht="41.4">
      <c r="A44" s="369" t="s">
        <v>533</v>
      </c>
      <c r="B44" s="396" t="s">
        <v>534</v>
      </c>
      <c r="C44" s="398" t="s">
        <v>535</v>
      </c>
      <c r="D44" s="372" t="s">
        <v>23</v>
      </c>
      <c r="E44" s="399"/>
      <c r="F44" s="399" t="s">
        <v>475</v>
      </c>
      <c r="G44" s="399" t="s">
        <v>475</v>
      </c>
      <c r="H44" s="399"/>
      <c r="I44" s="423">
        <v>7354940</v>
      </c>
      <c r="J44" s="424" t="s">
        <v>536</v>
      </c>
    </row>
    <row r="45" spans="1:68" ht="27.6">
      <c r="A45" s="369" t="s">
        <v>537</v>
      </c>
      <c r="B45" s="394" t="s">
        <v>538</v>
      </c>
      <c r="C45" s="398" t="s">
        <v>539</v>
      </c>
      <c r="D45" s="372" t="s">
        <v>23</v>
      </c>
      <c r="E45" s="399"/>
      <c r="F45" s="399" t="s">
        <v>475</v>
      </c>
      <c r="G45" s="399" t="s">
        <v>475</v>
      </c>
      <c r="H45" s="399"/>
      <c r="I45" s="423">
        <v>13200000</v>
      </c>
      <c r="J45" s="399" t="s">
        <v>540</v>
      </c>
    </row>
    <row r="46" spans="1:68" ht="41.4">
      <c r="A46" s="369" t="s">
        <v>541</v>
      </c>
      <c r="B46" s="396" t="s">
        <v>542</v>
      </c>
      <c r="C46" s="398" t="s">
        <v>539</v>
      </c>
      <c r="D46" s="372" t="s">
        <v>23</v>
      </c>
      <c r="E46" s="399"/>
      <c r="F46" s="399" t="s">
        <v>475</v>
      </c>
      <c r="G46" s="399" t="s">
        <v>475</v>
      </c>
      <c r="H46" s="399"/>
      <c r="I46" s="423">
        <v>8700000</v>
      </c>
      <c r="J46" s="399" t="s">
        <v>529</v>
      </c>
    </row>
    <row r="47" spans="1:68" ht="27.6">
      <c r="A47" s="369" t="s">
        <v>543</v>
      </c>
      <c r="B47" s="396" t="s">
        <v>544</v>
      </c>
      <c r="C47" s="398" t="s">
        <v>539</v>
      </c>
      <c r="D47" s="372" t="s">
        <v>23</v>
      </c>
      <c r="E47" s="399"/>
      <c r="F47" s="399" t="s">
        <v>475</v>
      </c>
      <c r="G47" s="399" t="s">
        <v>475</v>
      </c>
      <c r="H47" s="399"/>
      <c r="I47" s="423">
        <v>12000000</v>
      </c>
      <c r="J47" s="399" t="s">
        <v>529</v>
      </c>
    </row>
    <row r="48" spans="1:68">
      <c r="A48" s="385" t="s">
        <v>545</v>
      </c>
      <c r="B48" s="386"/>
      <c r="C48" s="387"/>
      <c r="D48" s="388"/>
      <c r="E48" s="389"/>
      <c r="F48" s="389"/>
      <c r="G48" s="389"/>
      <c r="H48" s="389"/>
      <c r="I48" s="416">
        <f>SUM(I49:I59)</f>
        <v>111106000</v>
      </c>
      <c r="J48" s="417"/>
    </row>
    <row r="49" spans="1:68" ht="27.6">
      <c r="A49" s="369" t="s">
        <v>546</v>
      </c>
      <c r="B49" s="396" t="s">
        <v>547</v>
      </c>
      <c r="C49" s="393" t="s">
        <v>548</v>
      </c>
      <c r="D49" s="372" t="s">
        <v>23</v>
      </c>
      <c r="E49" s="399"/>
      <c r="F49" s="399"/>
      <c r="G49" s="399" t="s">
        <v>427</v>
      </c>
      <c r="H49" s="399"/>
      <c r="I49" s="414"/>
      <c r="J49" s="392" t="s">
        <v>428</v>
      </c>
    </row>
    <row r="50" spans="1:68" ht="41.4">
      <c r="A50" s="369" t="s">
        <v>549</v>
      </c>
      <c r="B50" s="396" t="s">
        <v>550</v>
      </c>
      <c r="C50" s="393" t="s">
        <v>551</v>
      </c>
      <c r="D50" s="372" t="s">
        <v>23</v>
      </c>
      <c r="E50" s="399" t="s">
        <v>427</v>
      </c>
      <c r="F50" s="399"/>
      <c r="G50" s="399" t="s">
        <v>427</v>
      </c>
      <c r="H50" s="399"/>
      <c r="I50" s="414">
        <v>21106000</v>
      </c>
      <c r="J50" s="392" t="s">
        <v>428</v>
      </c>
    </row>
    <row r="51" spans="1:68" ht="27.6">
      <c r="A51" s="369" t="s">
        <v>552</v>
      </c>
      <c r="B51" s="394" t="s">
        <v>553</v>
      </c>
      <c r="C51" s="393" t="s">
        <v>554</v>
      </c>
      <c r="D51" s="372" t="s">
        <v>23</v>
      </c>
      <c r="E51" s="399" t="s">
        <v>427</v>
      </c>
      <c r="F51" s="399" t="s">
        <v>427</v>
      </c>
      <c r="G51" s="399" t="s">
        <v>427</v>
      </c>
      <c r="H51" s="399" t="s">
        <v>427</v>
      </c>
      <c r="I51" s="414" t="s">
        <v>555</v>
      </c>
      <c r="J51" s="392" t="s">
        <v>428</v>
      </c>
    </row>
    <row r="52" spans="1:68" ht="27.6">
      <c r="A52" s="369" t="s">
        <v>556</v>
      </c>
      <c r="B52" s="394" t="s">
        <v>557</v>
      </c>
      <c r="C52" s="393" t="s">
        <v>558</v>
      </c>
      <c r="D52" s="372" t="s">
        <v>23</v>
      </c>
      <c r="E52" s="399"/>
      <c r="F52" s="399"/>
      <c r="G52" s="399"/>
      <c r="H52" s="399" t="s">
        <v>427</v>
      </c>
      <c r="I52" s="414">
        <v>10000000</v>
      </c>
      <c r="J52" s="392" t="s">
        <v>428</v>
      </c>
    </row>
    <row r="53" spans="1:68" ht="55.2">
      <c r="A53" s="369" t="s">
        <v>559</v>
      </c>
      <c r="B53" s="394" t="s">
        <v>560</v>
      </c>
      <c r="C53" s="393" t="s">
        <v>561</v>
      </c>
      <c r="D53" s="372" t="s">
        <v>23</v>
      </c>
      <c r="E53" s="399"/>
      <c r="F53" s="399"/>
      <c r="G53" s="399"/>
      <c r="H53" s="399" t="s">
        <v>475</v>
      </c>
      <c r="I53" s="414">
        <v>15000000</v>
      </c>
      <c r="J53" s="392" t="s">
        <v>428</v>
      </c>
    </row>
    <row r="54" spans="1:68" ht="27.6">
      <c r="A54" s="369" t="s">
        <v>562</v>
      </c>
      <c r="B54" s="396" t="s">
        <v>563</v>
      </c>
      <c r="C54" s="393" t="s">
        <v>564</v>
      </c>
      <c r="D54" s="372" t="s">
        <v>23</v>
      </c>
      <c r="E54" s="399"/>
      <c r="F54" s="399"/>
      <c r="G54" s="399"/>
      <c r="H54" s="399" t="s">
        <v>475</v>
      </c>
      <c r="I54" s="414">
        <v>5000000</v>
      </c>
      <c r="J54" s="392" t="s">
        <v>428</v>
      </c>
    </row>
    <row r="55" spans="1:68" ht="27.6">
      <c r="A55" s="369" t="s">
        <v>565</v>
      </c>
      <c r="B55" s="396" t="s">
        <v>566</v>
      </c>
      <c r="C55" s="393" t="s">
        <v>567</v>
      </c>
      <c r="D55" s="372" t="s">
        <v>23</v>
      </c>
      <c r="E55" s="399"/>
      <c r="F55" s="399" t="s">
        <v>427</v>
      </c>
      <c r="G55" s="373"/>
      <c r="H55" s="399" t="s">
        <v>427</v>
      </c>
      <c r="I55" s="414">
        <v>15000000</v>
      </c>
      <c r="J55" s="392" t="s">
        <v>428</v>
      </c>
    </row>
    <row r="56" spans="1:68" ht="41.4">
      <c r="A56" s="369" t="s">
        <v>568</v>
      </c>
      <c r="B56" s="394" t="s">
        <v>569</v>
      </c>
      <c r="C56" s="393" t="s">
        <v>570</v>
      </c>
      <c r="D56" s="372" t="s">
        <v>23</v>
      </c>
      <c r="E56" s="392"/>
      <c r="F56" s="399" t="s">
        <v>427</v>
      </c>
      <c r="G56" s="373"/>
      <c r="H56" s="399" t="s">
        <v>427</v>
      </c>
      <c r="I56" s="414">
        <v>10000000</v>
      </c>
      <c r="J56" s="392" t="s">
        <v>428</v>
      </c>
    </row>
    <row r="57" spans="1:68" ht="41.4">
      <c r="A57" s="369" t="s">
        <v>571</v>
      </c>
      <c r="B57" s="396" t="s">
        <v>572</v>
      </c>
      <c r="C57" s="393" t="s">
        <v>573</v>
      </c>
      <c r="D57" s="372" t="s">
        <v>23</v>
      </c>
      <c r="E57" s="399" t="s">
        <v>427</v>
      </c>
      <c r="F57" s="399" t="s">
        <v>427</v>
      </c>
      <c r="G57" s="399" t="s">
        <v>427</v>
      </c>
      <c r="H57" s="399" t="s">
        <v>427</v>
      </c>
      <c r="I57" s="414">
        <v>10000000</v>
      </c>
      <c r="J57" s="392" t="s">
        <v>428</v>
      </c>
    </row>
    <row r="58" spans="1:68" ht="27.6">
      <c r="A58" s="369" t="s">
        <v>574</v>
      </c>
      <c r="B58" s="396" t="s">
        <v>575</v>
      </c>
      <c r="C58" s="393" t="s">
        <v>576</v>
      </c>
      <c r="D58" s="372" t="s">
        <v>23</v>
      </c>
      <c r="E58" s="399"/>
      <c r="F58" s="399"/>
      <c r="G58" s="399" t="s">
        <v>427</v>
      </c>
      <c r="H58" s="399"/>
      <c r="I58" s="414">
        <v>15000000</v>
      </c>
      <c r="J58" s="392" t="s">
        <v>428</v>
      </c>
    </row>
    <row r="59" spans="1:68" ht="55.2">
      <c r="A59" s="369" t="s">
        <v>577</v>
      </c>
      <c r="B59" s="402" t="s">
        <v>578</v>
      </c>
      <c r="C59" s="398" t="s">
        <v>579</v>
      </c>
      <c r="D59" s="372" t="s">
        <v>23</v>
      </c>
      <c r="E59" s="399"/>
      <c r="F59" s="399"/>
      <c r="G59" s="399" t="s">
        <v>427</v>
      </c>
      <c r="H59" s="403" t="s">
        <v>427</v>
      </c>
      <c r="I59" s="423">
        <v>10000000</v>
      </c>
      <c r="J59" s="399" t="s">
        <v>428</v>
      </c>
    </row>
    <row r="60" spans="1:68" s="352" customFormat="1" ht="27.6">
      <c r="A60" s="369" t="s">
        <v>580</v>
      </c>
      <c r="B60" s="395" t="s">
        <v>581</v>
      </c>
      <c r="C60" s="393" t="s">
        <v>582</v>
      </c>
      <c r="D60" s="404" t="s">
        <v>60</v>
      </c>
      <c r="E60" s="399" t="s">
        <v>475</v>
      </c>
      <c r="F60" s="399" t="s">
        <v>475</v>
      </c>
      <c r="G60" s="399" t="s">
        <v>475</v>
      </c>
      <c r="H60" s="399" t="s">
        <v>475</v>
      </c>
      <c r="I60" s="423">
        <v>0</v>
      </c>
      <c r="J60" s="399" t="s">
        <v>428</v>
      </c>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6"/>
      <c r="AY60" s="366"/>
      <c r="AZ60" s="366"/>
      <c r="BA60" s="366"/>
      <c r="BB60" s="366"/>
      <c r="BC60" s="366"/>
      <c r="BD60" s="366"/>
      <c r="BE60" s="366"/>
      <c r="BF60" s="366"/>
      <c r="BG60" s="366"/>
      <c r="BH60" s="366"/>
      <c r="BI60" s="366"/>
      <c r="BJ60" s="366"/>
      <c r="BK60" s="366"/>
      <c r="BL60" s="366"/>
      <c r="BM60" s="366"/>
      <c r="BN60" s="366"/>
      <c r="BO60" s="366"/>
      <c r="BP60" s="366"/>
    </row>
    <row r="61" spans="1:68">
      <c r="A61" s="385" t="s">
        <v>583</v>
      </c>
      <c r="B61" s="386"/>
      <c r="C61" s="387"/>
      <c r="D61" s="388"/>
      <c r="E61" s="389"/>
      <c r="F61" s="389"/>
      <c r="G61" s="389"/>
      <c r="H61" s="389"/>
      <c r="I61" s="416">
        <f>SUM(I62:I69)</f>
        <v>50442632</v>
      </c>
      <c r="J61" s="417"/>
    </row>
    <row r="62" spans="1:68" ht="41.4">
      <c r="A62" s="369" t="s">
        <v>584</v>
      </c>
      <c r="B62" s="396" t="s">
        <v>585</v>
      </c>
      <c r="C62" s="393" t="s">
        <v>586</v>
      </c>
      <c r="D62" s="372" t="s">
        <v>587</v>
      </c>
      <c r="E62" s="399"/>
      <c r="F62" s="399" t="s">
        <v>427</v>
      </c>
      <c r="G62" s="399"/>
      <c r="H62" s="399"/>
      <c r="I62" s="425">
        <v>9092000</v>
      </c>
      <c r="J62" s="392" t="s">
        <v>428</v>
      </c>
    </row>
    <row r="63" spans="1:68" ht="41.4">
      <c r="A63" s="369" t="s">
        <v>588</v>
      </c>
      <c r="B63" s="396" t="s">
        <v>589</v>
      </c>
      <c r="C63" s="393" t="s">
        <v>590</v>
      </c>
      <c r="D63" s="372" t="s">
        <v>587</v>
      </c>
      <c r="E63" s="399"/>
      <c r="F63" s="399"/>
      <c r="G63" s="399" t="s">
        <v>427</v>
      </c>
      <c r="H63" s="399"/>
      <c r="I63" s="425">
        <v>9086000</v>
      </c>
      <c r="J63" s="392" t="s">
        <v>428</v>
      </c>
    </row>
    <row r="64" spans="1:68" ht="41.4">
      <c r="A64" s="369" t="s">
        <v>591</v>
      </c>
      <c r="B64" s="396" t="s">
        <v>592</v>
      </c>
      <c r="C64" s="393" t="s">
        <v>593</v>
      </c>
      <c r="D64" s="372" t="s">
        <v>587</v>
      </c>
      <c r="E64" s="392" t="s">
        <v>427</v>
      </c>
      <c r="F64" s="392"/>
      <c r="G64" s="392" t="s">
        <v>427</v>
      </c>
      <c r="H64" s="392"/>
      <c r="I64" s="425">
        <v>11095632</v>
      </c>
      <c r="J64" s="392" t="s">
        <v>428</v>
      </c>
    </row>
    <row r="65" spans="1:68" ht="41.4">
      <c r="A65" s="369" t="s">
        <v>594</v>
      </c>
      <c r="B65" s="396" t="s">
        <v>595</v>
      </c>
      <c r="C65" s="393" t="s">
        <v>596</v>
      </c>
      <c r="D65" s="372" t="s">
        <v>587</v>
      </c>
      <c r="E65" s="399"/>
      <c r="F65" s="399" t="s">
        <v>427</v>
      </c>
      <c r="G65" s="399"/>
      <c r="H65" s="399"/>
      <c r="I65" s="425">
        <v>3450000</v>
      </c>
      <c r="J65" s="392" t="s">
        <v>428</v>
      </c>
    </row>
    <row r="66" spans="1:68" ht="41.4">
      <c r="A66" s="369" t="s">
        <v>597</v>
      </c>
      <c r="B66" s="396" t="s">
        <v>598</v>
      </c>
      <c r="C66" s="393" t="s">
        <v>599</v>
      </c>
      <c r="D66" s="372" t="s">
        <v>587</v>
      </c>
      <c r="E66" s="399"/>
      <c r="F66" s="399" t="s">
        <v>427</v>
      </c>
      <c r="G66" s="399"/>
      <c r="H66" s="399"/>
      <c r="I66" s="425">
        <v>4084368</v>
      </c>
      <c r="J66" s="392" t="s">
        <v>428</v>
      </c>
    </row>
    <row r="67" spans="1:68" ht="41.4">
      <c r="A67" s="369" t="s">
        <v>600</v>
      </c>
      <c r="B67" s="396" t="s">
        <v>601</v>
      </c>
      <c r="C67" s="393" t="s">
        <v>602</v>
      </c>
      <c r="D67" s="372" t="s">
        <v>587</v>
      </c>
      <c r="E67" s="399"/>
      <c r="F67" s="399" t="s">
        <v>427</v>
      </c>
      <c r="G67" s="399" t="s">
        <v>427</v>
      </c>
      <c r="H67" s="399"/>
      <c r="I67" s="425">
        <v>0</v>
      </c>
      <c r="J67" s="392" t="s">
        <v>428</v>
      </c>
    </row>
    <row r="68" spans="1:68" ht="27.6">
      <c r="A68" s="369" t="s">
        <v>603</v>
      </c>
      <c r="B68" s="396" t="s">
        <v>604</v>
      </c>
      <c r="C68" s="393" t="s">
        <v>605</v>
      </c>
      <c r="D68" s="372" t="s">
        <v>587</v>
      </c>
      <c r="E68" s="392"/>
      <c r="F68" s="392" t="s">
        <v>427</v>
      </c>
      <c r="G68" s="392" t="s">
        <v>427</v>
      </c>
      <c r="H68" s="392"/>
      <c r="I68" s="425">
        <v>9086000</v>
      </c>
      <c r="J68" s="392" t="s">
        <v>428</v>
      </c>
    </row>
    <row r="69" spans="1:68" ht="27.6">
      <c r="A69" s="369" t="s">
        <v>606</v>
      </c>
      <c r="B69" s="396" t="s">
        <v>607</v>
      </c>
      <c r="C69" s="393" t="s">
        <v>608</v>
      </c>
      <c r="D69" s="372" t="s">
        <v>587</v>
      </c>
      <c r="E69" s="392"/>
      <c r="F69" s="392"/>
      <c r="G69" s="392" t="s">
        <v>427</v>
      </c>
      <c r="H69" s="392" t="s">
        <v>427</v>
      </c>
      <c r="I69" s="425">
        <v>4548632</v>
      </c>
      <c r="J69" s="392" t="s">
        <v>428</v>
      </c>
    </row>
    <row r="70" spans="1:68">
      <c r="A70" s="382" t="s">
        <v>72</v>
      </c>
      <c r="B70" s="383" t="s">
        <v>609</v>
      </c>
      <c r="C70" s="382"/>
      <c r="D70" s="382"/>
      <c r="E70" s="384"/>
      <c r="F70" s="384"/>
      <c r="G70" s="384"/>
      <c r="H70" s="384"/>
      <c r="I70" s="411">
        <f>I71</f>
        <v>2856652676</v>
      </c>
      <c r="J70" s="436"/>
    </row>
    <row r="71" spans="1:68">
      <c r="A71" s="385" t="s">
        <v>610</v>
      </c>
      <c r="B71" s="426"/>
      <c r="C71" s="427"/>
      <c r="D71" s="388"/>
      <c r="E71" s="389"/>
      <c r="F71" s="389"/>
      <c r="G71" s="389"/>
      <c r="H71" s="389"/>
      <c r="I71" s="416">
        <f>SUM(I72:I126)</f>
        <v>2856652676</v>
      </c>
      <c r="J71" s="417"/>
    </row>
    <row r="72" spans="1:68" s="354" customFormat="1" ht="27.6">
      <c r="A72" s="369" t="s">
        <v>611</v>
      </c>
      <c r="B72" s="394" t="s">
        <v>612</v>
      </c>
      <c r="C72" s="393" t="s">
        <v>613</v>
      </c>
      <c r="D72" s="372" t="s">
        <v>25</v>
      </c>
      <c r="E72" s="392" t="s">
        <v>475</v>
      </c>
      <c r="F72" s="392"/>
      <c r="G72" s="392"/>
      <c r="H72" s="428"/>
      <c r="I72" s="437">
        <v>17524500</v>
      </c>
      <c r="J72" s="428" t="s">
        <v>428</v>
      </c>
      <c r="K72" s="366"/>
      <c r="L72" s="366"/>
      <c r="M72" s="366"/>
      <c r="N72" s="366"/>
      <c r="O72" s="366"/>
      <c r="P72" s="366"/>
      <c r="Q72" s="366"/>
      <c r="R72" s="366"/>
      <c r="S72" s="366"/>
      <c r="T72" s="366"/>
      <c r="U72" s="366"/>
      <c r="V72" s="366"/>
      <c r="W72" s="366"/>
      <c r="X72" s="366"/>
      <c r="Y72" s="366"/>
      <c r="Z72" s="366"/>
      <c r="AA72" s="366"/>
      <c r="AB72" s="366"/>
      <c r="AC72" s="366"/>
      <c r="AD72" s="366"/>
      <c r="AE72" s="366"/>
      <c r="AF72" s="366"/>
      <c r="AG72" s="366"/>
      <c r="AH72" s="366"/>
      <c r="AI72" s="366"/>
      <c r="AJ72" s="366"/>
      <c r="AK72" s="366"/>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366"/>
      <c r="BI72" s="366"/>
      <c r="BJ72" s="366"/>
      <c r="BK72" s="366"/>
      <c r="BL72" s="366"/>
      <c r="BM72" s="366"/>
      <c r="BN72" s="366"/>
      <c r="BO72" s="366"/>
      <c r="BP72" s="366"/>
    </row>
    <row r="73" spans="1:68" s="354" customFormat="1" ht="41.4">
      <c r="A73" s="369" t="s">
        <v>614</v>
      </c>
      <c r="B73" s="394" t="s">
        <v>615</v>
      </c>
      <c r="C73" s="393" t="s">
        <v>616</v>
      </c>
      <c r="D73" s="372" t="s">
        <v>25</v>
      </c>
      <c r="E73" s="428" t="s">
        <v>475</v>
      </c>
      <c r="F73" s="428" t="s">
        <v>475</v>
      </c>
      <c r="G73" s="428" t="s">
        <v>475</v>
      </c>
      <c r="H73" s="428" t="s">
        <v>475</v>
      </c>
      <c r="I73" s="437">
        <v>77000000</v>
      </c>
      <c r="J73" s="428" t="s">
        <v>617</v>
      </c>
      <c r="K73" s="366"/>
      <c r="L73" s="366"/>
      <c r="M73" s="366"/>
      <c r="N73" s="366"/>
      <c r="O73" s="366"/>
      <c r="P73" s="366"/>
      <c r="Q73" s="366"/>
      <c r="R73" s="366"/>
      <c r="S73" s="366"/>
      <c r="T73" s="366"/>
      <c r="U73" s="366"/>
      <c r="V73" s="366"/>
      <c r="W73" s="366"/>
      <c r="X73" s="366"/>
      <c r="Y73" s="366"/>
      <c r="Z73" s="366"/>
      <c r="AA73" s="366"/>
      <c r="AB73" s="366"/>
      <c r="AC73" s="366"/>
      <c r="AD73" s="366"/>
      <c r="AE73" s="366"/>
      <c r="AF73" s="366"/>
      <c r="AG73" s="366"/>
      <c r="AH73" s="366"/>
      <c r="AI73" s="366"/>
      <c r="AJ73" s="366"/>
      <c r="AK73" s="366"/>
      <c r="AL73" s="366"/>
      <c r="AM73" s="366"/>
      <c r="AN73" s="366"/>
      <c r="AO73" s="366"/>
      <c r="AP73" s="366"/>
      <c r="AQ73" s="366"/>
      <c r="AR73" s="366"/>
      <c r="AS73" s="366"/>
      <c r="AT73" s="366"/>
      <c r="AU73" s="366"/>
      <c r="AV73" s="366"/>
      <c r="AW73" s="366"/>
      <c r="AX73" s="366"/>
      <c r="AY73" s="366"/>
      <c r="AZ73" s="366"/>
      <c r="BA73" s="366"/>
      <c r="BB73" s="366"/>
      <c r="BC73" s="366"/>
      <c r="BD73" s="366"/>
      <c r="BE73" s="366"/>
      <c r="BF73" s="366"/>
      <c r="BG73" s="366"/>
      <c r="BH73" s="366"/>
      <c r="BI73" s="366"/>
      <c r="BJ73" s="366"/>
      <c r="BK73" s="366"/>
      <c r="BL73" s="366"/>
      <c r="BM73" s="366"/>
      <c r="BN73" s="366"/>
      <c r="BO73" s="366"/>
      <c r="BP73" s="366"/>
    </row>
    <row r="74" spans="1:68" s="354" customFormat="1" ht="55.2">
      <c r="A74" s="369" t="s">
        <v>618</v>
      </c>
      <c r="B74" s="394" t="s">
        <v>619</v>
      </c>
      <c r="C74" s="393" t="s">
        <v>620</v>
      </c>
      <c r="D74" s="372" t="s">
        <v>25</v>
      </c>
      <c r="E74" s="428" t="s">
        <v>475</v>
      </c>
      <c r="F74" s="428" t="s">
        <v>475</v>
      </c>
      <c r="G74" s="428" t="s">
        <v>475</v>
      </c>
      <c r="H74" s="428" t="s">
        <v>475</v>
      </c>
      <c r="I74" s="437">
        <v>5000000</v>
      </c>
      <c r="J74" s="428" t="s">
        <v>428</v>
      </c>
      <c r="K74" s="366"/>
      <c r="L74" s="366"/>
      <c r="M74" s="366"/>
      <c r="N74" s="366"/>
      <c r="O74" s="366"/>
      <c r="P74" s="366"/>
      <c r="Q74" s="366"/>
      <c r="R74" s="366"/>
      <c r="S74" s="366"/>
      <c r="T74" s="366"/>
      <c r="U74" s="366"/>
      <c r="V74" s="366"/>
      <c r="W74" s="366"/>
      <c r="X74" s="366"/>
      <c r="Y74" s="366"/>
      <c r="Z74" s="366"/>
      <c r="AA74" s="366"/>
      <c r="AB74" s="366"/>
      <c r="AC74" s="366"/>
      <c r="AD74" s="366"/>
      <c r="AE74" s="366"/>
      <c r="AF74" s="366"/>
      <c r="AG74" s="366"/>
      <c r="AH74" s="366"/>
      <c r="AI74" s="366"/>
      <c r="AJ74" s="366"/>
      <c r="AK74" s="366"/>
      <c r="AL74" s="366"/>
      <c r="AM74" s="366"/>
      <c r="AN74" s="366"/>
      <c r="AO74" s="366"/>
      <c r="AP74" s="366"/>
      <c r="AQ74" s="366"/>
      <c r="AR74" s="366"/>
      <c r="AS74" s="366"/>
      <c r="AT74" s="366"/>
      <c r="AU74" s="366"/>
      <c r="AV74" s="366"/>
      <c r="AW74" s="366"/>
      <c r="AX74" s="366"/>
      <c r="AY74" s="366"/>
      <c r="AZ74" s="366"/>
      <c r="BA74" s="366"/>
      <c r="BB74" s="366"/>
      <c r="BC74" s="366"/>
      <c r="BD74" s="366"/>
      <c r="BE74" s="366"/>
      <c r="BF74" s="366"/>
      <c r="BG74" s="366"/>
      <c r="BH74" s="366"/>
      <c r="BI74" s="366"/>
      <c r="BJ74" s="366"/>
      <c r="BK74" s="366"/>
      <c r="BL74" s="366"/>
      <c r="BM74" s="366"/>
      <c r="BN74" s="366"/>
      <c r="BO74" s="366"/>
      <c r="BP74" s="366"/>
    </row>
    <row r="75" spans="1:68" s="354" customFormat="1" ht="27.6">
      <c r="A75" s="369" t="s">
        <v>621</v>
      </c>
      <c r="B75" s="394" t="s">
        <v>622</v>
      </c>
      <c r="C75" s="393" t="s">
        <v>623</v>
      </c>
      <c r="D75" s="372" t="s">
        <v>25</v>
      </c>
      <c r="E75" s="428" t="s">
        <v>475</v>
      </c>
      <c r="F75" s="428" t="s">
        <v>475</v>
      </c>
      <c r="G75" s="428" t="s">
        <v>475</v>
      </c>
      <c r="H75" s="428" t="s">
        <v>475</v>
      </c>
      <c r="I75" s="437">
        <v>5000000</v>
      </c>
      <c r="J75" s="428" t="s">
        <v>428</v>
      </c>
      <c r="K75" s="366"/>
      <c r="L75" s="366"/>
      <c r="M75" s="366"/>
      <c r="N75" s="366"/>
      <c r="O75" s="366"/>
      <c r="P75" s="366"/>
      <c r="Q75" s="366"/>
      <c r="R75" s="366"/>
      <c r="S75" s="366"/>
      <c r="T75" s="366"/>
      <c r="U75" s="366"/>
      <c r="V75" s="366"/>
      <c r="W75" s="366"/>
      <c r="X75" s="366"/>
      <c r="Y75" s="366"/>
      <c r="Z75" s="366"/>
      <c r="AA75" s="366"/>
      <c r="AB75" s="366"/>
      <c r="AC75" s="366"/>
      <c r="AD75" s="366"/>
      <c r="AE75" s="366"/>
      <c r="AF75" s="366"/>
      <c r="AG75" s="366"/>
      <c r="AH75" s="366"/>
      <c r="AI75" s="366"/>
      <c r="AJ75" s="366"/>
      <c r="AK75" s="366"/>
      <c r="AL75" s="366"/>
      <c r="AM75" s="366"/>
      <c r="AN75" s="366"/>
      <c r="AO75" s="366"/>
      <c r="AP75" s="366"/>
      <c r="AQ75" s="366"/>
      <c r="AR75" s="366"/>
      <c r="AS75" s="366"/>
      <c r="AT75" s="366"/>
      <c r="AU75" s="366"/>
      <c r="AV75" s="366"/>
      <c r="AW75" s="366"/>
      <c r="AX75" s="366"/>
      <c r="AY75" s="366"/>
      <c r="AZ75" s="366"/>
      <c r="BA75" s="366"/>
      <c r="BB75" s="366"/>
      <c r="BC75" s="366"/>
      <c r="BD75" s="366"/>
      <c r="BE75" s="366"/>
      <c r="BF75" s="366"/>
      <c r="BG75" s="366"/>
      <c r="BH75" s="366"/>
      <c r="BI75" s="366"/>
      <c r="BJ75" s="366"/>
      <c r="BK75" s="366"/>
      <c r="BL75" s="366"/>
      <c r="BM75" s="366"/>
      <c r="BN75" s="366"/>
      <c r="BO75" s="366"/>
      <c r="BP75" s="366"/>
    </row>
    <row r="76" spans="1:68" s="354" customFormat="1" ht="27.6">
      <c r="A76" s="369" t="s">
        <v>624</v>
      </c>
      <c r="B76" s="394" t="s">
        <v>625</v>
      </c>
      <c r="C76" s="393" t="s">
        <v>626</v>
      </c>
      <c r="D76" s="372" t="s">
        <v>25</v>
      </c>
      <c r="E76" s="428"/>
      <c r="F76" s="428" t="s">
        <v>475</v>
      </c>
      <c r="G76" s="428"/>
      <c r="H76" s="428"/>
      <c r="I76" s="437">
        <v>2400000</v>
      </c>
      <c r="J76" s="428" t="s">
        <v>428</v>
      </c>
      <c r="K76" s="366"/>
      <c r="L76" s="366"/>
      <c r="M76" s="366"/>
      <c r="N76" s="366"/>
      <c r="O76" s="366"/>
      <c r="P76" s="366"/>
      <c r="Q76" s="366"/>
      <c r="R76" s="366"/>
      <c r="S76" s="366"/>
      <c r="T76" s="366"/>
      <c r="U76" s="366"/>
      <c r="V76" s="366"/>
      <c r="W76" s="366"/>
      <c r="X76" s="366"/>
      <c r="Y76" s="366"/>
      <c r="Z76" s="366"/>
      <c r="AA76" s="366"/>
      <c r="AB76" s="366"/>
      <c r="AC76" s="366"/>
      <c r="AD76" s="366"/>
      <c r="AE76" s="366"/>
      <c r="AF76" s="366"/>
      <c r="AG76" s="366"/>
      <c r="AH76" s="366"/>
      <c r="AI76" s="366"/>
      <c r="AJ76" s="366"/>
      <c r="AK76" s="366"/>
      <c r="AL76" s="366"/>
      <c r="AM76" s="366"/>
      <c r="AN76" s="366"/>
      <c r="AO76" s="366"/>
      <c r="AP76" s="366"/>
      <c r="AQ76" s="366"/>
      <c r="AR76" s="366"/>
      <c r="AS76" s="366"/>
      <c r="AT76" s="366"/>
      <c r="AU76" s="366"/>
      <c r="AV76" s="366"/>
      <c r="AW76" s="366"/>
      <c r="AX76" s="366"/>
      <c r="AY76" s="366"/>
      <c r="AZ76" s="366"/>
      <c r="BA76" s="366"/>
      <c r="BB76" s="366"/>
      <c r="BC76" s="366"/>
      <c r="BD76" s="366"/>
      <c r="BE76" s="366"/>
      <c r="BF76" s="366"/>
      <c r="BG76" s="366"/>
      <c r="BH76" s="366"/>
      <c r="BI76" s="366"/>
      <c r="BJ76" s="366"/>
      <c r="BK76" s="366"/>
      <c r="BL76" s="366"/>
      <c r="BM76" s="366"/>
      <c r="BN76" s="366"/>
      <c r="BO76" s="366"/>
      <c r="BP76" s="366"/>
    </row>
    <row r="77" spans="1:68" s="354" customFormat="1" ht="27.6">
      <c r="A77" s="369" t="s">
        <v>627</v>
      </c>
      <c r="B77" s="394" t="s">
        <v>628</v>
      </c>
      <c r="C77" s="393" t="s">
        <v>629</v>
      </c>
      <c r="D77" s="372" t="s">
        <v>25</v>
      </c>
      <c r="E77" s="428" t="s">
        <v>475</v>
      </c>
      <c r="F77" s="428" t="s">
        <v>475</v>
      </c>
      <c r="G77" s="428" t="s">
        <v>475</v>
      </c>
      <c r="H77" s="428" t="s">
        <v>475</v>
      </c>
      <c r="I77" s="437">
        <v>5000000</v>
      </c>
      <c r="J77" s="428" t="s">
        <v>428</v>
      </c>
      <c r="K77" s="366"/>
      <c r="L77" s="366"/>
      <c r="M77" s="366"/>
      <c r="N77" s="366"/>
      <c r="O77" s="366"/>
      <c r="P77" s="366"/>
      <c r="Q77" s="366"/>
      <c r="R77" s="366"/>
      <c r="S77" s="366"/>
      <c r="T77" s="366"/>
      <c r="U77" s="366"/>
      <c r="V77" s="366"/>
      <c r="W77" s="366"/>
      <c r="X77" s="366"/>
      <c r="Y77" s="366"/>
      <c r="Z77" s="366"/>
      <c r="AA77" s="366"/>
      <c r="AB77" s="366"/>
      <c r="AC77" s="366"/>
      <c r="AD77" s="366"/>
      <c r="AE77" s="366"/>
      <c r="AF77" s="366"/>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6"/>
      <c r="BE77" s="366"/>
      <c r="BF77" s="366"/>
      <c r="BG77" s="366"/>
      <c r="BH77" s="366"/>
      <c r="BI77" s="366"/>
      <c r="BJ77" s="366"/>
      <c r="BK77" s="366"/>
      <c r="BL77" s="366"/>
      <c r="BM77" s="366"/>
      <c r="BN77" s="366"/>
      <c r="BO77" s="366"/>
      <c r="BP77" s="366"/>
    </row>
    <row r="78" spans="1:68" s="354" customFormat="1" ht="27.6">
      <c r="A78" s="369" t="s">
        <v>630</v>
      </c>
      <c r="B78" s="394" t="s">
        <v>631</v>
      </c>
      <c r="C78" s="393" t="s">
        <v>632</v>
      </c>
      <c r="D78" s="372" t="s">
        <v>25</v>
      </c>
      <c r="E78" s="428"/>
      <c r="F78" s="428" t="s">
        <v>475</v>
      </c>
      <c r="G78" s="428" t="s">
        <v>475</v>
      </c>
      <c r="H78" s="428" t="s">
        <v>475</v>
      </c>
      <c r="I78" s="437">
        <v>5000000</v>
      </c>
      <c r="J78" s="428" t="s">
        <v>428</v>
      </c>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366"/>
      <c r="AW78" s="366"/>
      <c r="AX78" s="366"/>
      <c r="AY78" s="366"/>
      <c r="AZ78" s="366"/>
      <c r="BA78" s="366"/>
      <c r="BB78" s="366"/>
      <c r="BC78" s="366"/>
      <c r="BD78" s="366"/>
      <c r="BE78" s="366"/>
      <c r="BF78" s="366"/>
      <c r="BG78" s="366"/>
      <c r="BH78" s="366"/>
      <c r="BI78" s="366"/>
      <c r="BJ78" s="366"/>
      <c r="BK78" s="366"/>
      <c r="BL78" s="366"/>
      <c r="BM78" s="366"/>
      <c r="BN78" s="366"/>
      <c r="BO78" s="366"/>
      <c r="BP78" s="366"/>
    </row>
    <row r="79" spans="1:68" s="354" customFormat="1" ht="27.6">
      <c r="A79" s="369" t="s">
        <v>633</v>
      </c>
      <c r="B79" s="394" t="s">
        <v>634</v>
      </c>
      <c r="C79" s="393" t="s">
        <v>635</v>
      </c>
      <c r="D79" s="372" t="s">
        <v>25</v>
      </c>
      <c r="E79" s="428"/>
      <c r="F79" s="428" t="s">
        <v>475</v>
      </c>
      <c r="G79" s="428"/>
      <c r="H79" s="428"/>
      <c r="I79" s="437">
        <v>5300000</v>
      </c>
      <c r="J79" s="428" t="s">
        <v>428</v>
      </c>
      <c r="K79" s="366"/>
      <c r="L79" s="366"/>
      <c r="M79" s="366"/>
      <c r="N79" s="366"/>
      <c r="O79" s="366"/>
      <c r="P79" s="366"/>
      <c r="Q79" s="366"/>
      <c r="R79" s="366"/>
      <c r="S79" s="366"/>
      <c r="T79" s="366"/>
      <c r="U79" s="366"/>
      <c r="V79" s="366"/>
      <c r="W79" s="366"/>
      <c r="X79" s="366"/>
      <c r="Y79" s="366"/>
      <c r="Z79" s="366"/>
      <c r="AA79" s="366"/>
      <c r="AB79" s="366"/>
      <c r="AC79" s="366"/>
      <c r="AD79" s="366"/>
      <c r="AE79" s="366"/>
      <c r="AF79" s="366"/>
      <c r="AG79" s="366"/>
      <c r="AH79" s="366"/>
      <c r="AI79" s="366"/>
      <c r="AJ79" s="366"/>
      <c r="AK79" s="366"/>
      <c r="AL79" s="366"/>
      <c r="AM79" s="366"/>
      <c r="AN79" s="366"/>
      <c r="AO79" s="366"/>
      <c r="AP79" s="366"/>
      <c r="AQ79" s="366"/>
      <c r="AR79" s="366"/>
      <c r="AS79" s="366"/>
      <c r="AT79" s="366"/>
      <c r="AU79" s="366"/>
      <c r="AV79" s="366"/>
      <c r="AW79" s="366"/>
      <c r="AX79" s="366"/>
      <c r="AY79" s="366"/>
      <c r="AZ79" s="366"/>
      <c r="BA79" s="366"/>
      <c r="BB79" s="366"/>
      <c r="BC79" s="366"/>
      <c r="BD79" s="366"/>
      <c r="BE79" s="366"/>
      <c r="BF79" s="366"/>
      <c r="BG79" s="366"/>
      <c r="BH79" s="366"/>
      <c r="BI79" s="366"/>
      <c r="BJ79" s="366"/>
      <c r="BK79" s="366"/>
      <c r="BL79" s="366"/>
      <c r="BM79" s="366"/>
      <c r="BN79" s="366"/>
      <c r="BO79" s="366"/>
      <c r="BP79" s="366"/>
    </row>
    <row r="80" spans="1:68" s="354" customFormat="1" ht="27.6">
      <c r="A80" s="369" t="s">
        <v>636</v>
      </c>
      <c r="B80" s="394" t="s">
        <v>637</v>
      </c>
      <c r="C80" s="393" t="s">
        <v>638</v>
      </c>
      <c r="D80" s="372" t="s">
        <v>25</v>
      </c>
      <c r="E80" s="428"/>
      <c r="F80" s="428" t="s">
        <v>475</v>
      </c>
      <c r="G80" s="428"/>
      <c r="H80" s="428"/>
      <c r="I80" s="437">
        <v>2400000</v>
      </c>
      <c r="J80" s="428" t="s">
        <v>428</v>
      </c>
      <c r="K80" s="366"/>
      <c r="L80" s="366"/>
      <c r="M80" s="366"/>
      <c r="N80" s="366"/>
      <c r="O80" s="366"/>
      <c r="P80" s="366"/>
      <c r="Q80" s="366"/>
      <c r="R80" s="366"/>
      <c r="S80" s="366"/>
      <c r="T80" s="366"/>
      <c r="U80" s="366"/>
      <c r="V80" s="366"/>
      <c r="W80" s="366"/>
      <c r="X80" s="366"/>
      <c r="Y80" s="366"/>
      <c r="Z80" s="366"/>
      <c r="AA80" s="366"/>
      <c r="AB80" s="366"/>
      <c r="AC80" s="366"/>
      <c r="AD80" s="366"/>
      <c r="AE80" s="366"/>
      <c r="AF80" s="366"/>
      <c r="AG80" s="366"/>
      <c r="AH80" s="366"/>
      <c r="AI80" s="366"/>
      <c r="AJ80" s="366"/>
      <c r="AK80" s="366"/>
      <c r="AL80" s="366"/>
      <c r="AM80" s="366"/>
      <c r="AN80" s="366"/>
      <c r="AO80" s="366"/>
      <c r="AP80" s="366"/>
      <c r="AQ80" s="366"/>
      <c r="AR80" s="366"/>
      <c r="AS80" s="366"/>
      <c r="AT80" s="366"/>
      <c r="AU80" s="366"/>
      <c r="AV80" s="366"/>
      <c r="AW80" s="366"/>
      <c r="AX80" s="366"/>
      <c r="AY80" s="366"/>
      <c r="AZ80" s="366"/>
      <c r="BA80" s="366"/>
      <c r="BB80" s="366"/>
      <c r="BC80" s="366"/>
      <c r="BD80" s="366"/>
      <c r="BE80" s="366"/>
      <c r="BF80" s="366"/>
      <c r="BG80" s="366"/>
      <c r="BH80" s="366"/>
      <c r="BI80" s="366"/>
      <c r="BJ80" s="366"/>
      <c r="BK80" s="366"/>
      <c r="BL80" s="366"/>
      <c r="BM80" s="366"/>
      <c r="BN80" s="366"/>
      <c r="BO80" s="366"/>
      <c r="BP80" s="366"/>
    </row>
    <row r="81" spans="1:68" s="354" customFormat="1" ht="27.6">
      <c r="A81" s="369" t="s">
        <v>639</v>
      </c>
      <c r="B81" s="394" t="s">
        <v>640</v>
      </c>
      <c r="C81" s="393" t="s">
        <v>641</v>
      </c>
      <c r="D81" s="372" t="s">
        <v>25</v>
      </c>
      <c r="E81" s="428"/>
      <c r="F81" s="428" t="s">
        <v>475</v>
      </c>
      <c r="G81" s="428"/>
      <c r="H81" s="428"/>
      <c r="I81" s="437">
        <v>2000000</v>
      </c>
      <c r="J81" s="428" t="s">
        <v>428</v>
      </c>
      <c r="K81" s="366"/>
      <c r="L81" s="366"/>
      <c r="M81" s="366"/>
      <c r="N81" s="366"/>
      <c r="O81" s="366"/>
      <c r="P81" s="366"/>
      <c r="Q81" s="366"/>
      <c r="R81" s="366"/>
      <c r="S81" s="366"/>
      <c r="T81" s="366"/>
      <c r="U81" s="366"/>
      <c r="V81" s="366"/>
      <c r="W81" s="366"/>
      <c r="X81" s="366"/>
      <c r="Y81" s="366"/>
      <c r="Z81" s="366"/>
      <c r="AA81" s="366"/>
      <c r="AB81" s="366"/>
      <c r="AC81" s="366"/>
      <c r="AD81" s="366"/>
      <c r="AE81" s="366"/>
      <c r="AF81" s="366"/>
      <c r="AG81" s="366"/>
      <c r="AH81" s="366"/>
      <c r="AI81" s="366"/>
      <c r="AJ81" s="366"/>
      <c r="AK81" s="366"/>
      <c r="AL81" s="366"/>
      <c r="AM81" s="366"/>
      <c r="AN81" s="366"/>
      <c r="AO81" s="366"/>
      <c r="AP81" s="366"/>
      <c r="AQ81" s="366"/>
      <c r="AR81" s="366"/>
      <c r="AS81" s="366"/>
      <c r="AT81" s="366"/>
      <c r="AU81" s="366"/>
      <c r="AV81" s="366"/>
      <c r="AW81" s="366"/>
      <c r="AX81" s="366"/>
      <c r="AY81" s="366"/>
      <c r="AZ81" s="366"/>
      <c r="BA81" s="366"/>
      <c r="BB81" s="366"/>
      <c r="BC81" s="366"/>
      <c r="BD81" s="366"/>
      <c r="BE81" s="366"/>
      <c r="BF81" s="366"/>
      <c r="BG81" s="366"/>
      <c r="BH81" s="366"/>
      <c r="BI81" s="366"/>
      <c r="BJ81" s="366"/>
      <c r="BK81" s="366"/>
      <c r="BL81" s="366"/>
      <c r="BM81" s="366"/>
      <c r="BN81" s="366"/>
      <c r="BO81" s="366"/>
      <c r="BP81" s="366"/>
    </row>
    <row r="82" spans="1:68" s="354" customFormat="1" ht="27.6">
      <c r="A82" s="369" t="s">
        <v>642</v>
      </c>
      <c r="B82" s="394" t="s">
        <v>643</v>
      </c>
      <c r="C82" s="393" t="s">
        <v>644</v>
      </c>
      <c r="D82" s="372" t="s">
        <v>25</v>
      </c>
      <c r="E82" s="428"/>
      <c r="F82" s="428" t="s">
        <v>475</v>
      </c>
      <c r="G82" s="428"/>
      <c r="H82" s="428"/>
      <c r="I82" s="437">
        <v>3500000</v>
      </c>
      <c r="J82" s="428" t="s">
        <v>428</v>
      </c>
      <c r="K82" s="366"/>
      <c r="L82" s="366"/>
      <c r="M82" s="366"/>
      <c r="N82" s="366"/>
      <c r="O82" s="366"/>
      <c r="P82" s="366"/>
      <c r="Q82" s="366"/>
      <c r="R82" s="366"/>
      <c r="S82" s="366"/>
      <c r="T82" s="366"/>
      <c r="U82" s="366"/>
      <c r="V82" s="366"/>
      <c r="W82" s="366"/>
      <c r="X82" s="366"/>
      <c r="Y82" s="366"/>
      <c r="Z82" s="366"/>
      <c r="AA82" s="366"/>
      <c r="AB82" s="366"/>
      <c r="AC82" s="366"/>
      <c r="AD82" s="366"/>
      <c r="AE82" s="366"/>
      <c r="AF82" s="366"/>
      <c r="AG82" s="366"/>
      <c r="AH82" s="366"/>
      <c r="AI82" s="366"/>
      <c r="AJ82" s="366"/>
      <c r="AK82" s="366"/>
      <c r="AL82" s="366"/>
      <c r="AM82" s="366"/>
      <c r="AN82" s="366"/>
      <c r="AO82" s="366"/>
      <c r="AP82" s="366"/>
      <c r="AQ82" s="366"/>
      <c r="AR82" s="366"/>
      <c r="AS82" s="366"/>
      <c r="AT82" s="366"/>
      <c r="AU82" s="366"/>
      <c r="AV82" s="366"/>
      <c r="AW82" s="366"/>
      <c r="AX82" s="366"/>
      <c r="AY82" s="366"/>
      <c r="AZ82" s="366"/>
      <c r="BA82" s="366"/>
      <c r="BB82" s="366"/>
      <c r="BC82" s="366"/>
      <c r="BD82" s="366"/>
      <c r="BE82" s="366"/>
      <c r="BF82" s="366"/>
      <c r="BG82" s="366"/>
      <c r="BH82" s="366"/>
      <c r="BI82" s="366"/>
      <c r="BJ82" s="366"/>
      <c r="BK82" s="366"/>
      <c r="BL82" s="366"/>
      <c r="BM82" s="366"/>
      <c r="BN82" s="366"/>
      <c r="BO82" s="366"/>
      <c r="BP82" s="366"/>
    </row>
    <row r="83" spans="1:68" s="354" customFormat="1" ht="27.6">
      <c r="A83" s="369" t="s">
        <v>645</v>
      </c>
      <c r="B83" s="394" t="s">
        <v>646</v>
      </c>
      <c r="C83" s="393" t="s">
        <v>647</v>
      </c>
      <c r="D83" s="372" t="s">
        <v>25</v>
      </c>
      <c r="E83" s="428"/>
      <c r="F83" s="428" t="s">
        <v>475</v>
      </c>
      <c r="G83" s="428"/>
      <c r="H83" s="428"/>
      <c r="I83" s="438">
        <v>27705500</v>
      </c>
      <c r="J83" s="428" t="s">
        <v>648</v>
      </c>
      <c r="K83" s="366"/>
      <c r="L83" s="366"/>
      <c r="M83" s="366"/>
      <c r="N83" s="366"/>
      <c r="O83" s="366"/>
      <c r="P83" s="366"/>
      <c r="Q83" s="366"/>
      <c r="R83" s="366"/>
      <c r="S83" s="366"/>
      <c r="T83" s="366"/>
      <c r="U83" s="366"/>
      <c r="V83" s="366"/>
      <c r="W83" s="366"/>
      <c r="X83" s="366"/>
      <c r="Y83" s="366"/>
      <c r="Z83" s="366"/>
      <c r="AA83" s="366"/>
      <c r="AB83" s="366"/>
      <c r="AC83" s="366"/>
      <c r="AD83" s="366"/>
      <c r="AE83" s="366"/>
      <c r="AF83" s="366"/>
      <c r="AG83" s="366"/>
      <c r="AH83" s="366"/>
      <c r="AI83" s="366"/>
      <c r="AJ83" s="366"/>
      <c r="AK83" s="366"/>
      <c r="AL83" s="366"/>
      <c r="AM83" s="366"/>
      <c r="AN83" s="366"/>
      <c r="AO83" s="366"/>
      <c r="AP83" s="366"/>
      <c r="AQ83" s="366"/>
      <c r="AR83" s="366"/>
      <c r="AS83" s="366"/>
      <c r="AT83" s="366"/>
      <c r="AU83" s="366"/>
      <c r="AV83" s="366"/>
      <c r="AW83" s="366"/>
      <c r="AX83" s="366"/>
      <c r="AY83" s="366"/>
      <c r="AZ83" s="366"/>
      <c r="BA83" s="366"/>
      <c r="BB83" s="366"/>
      <c r="BC83" s="366"/>
      <c r="BD83" s="366"/>
      <c r="BE83" s="366"/>
      <c r="BF83" s="366"/>
      <c r="BG83" s="366"/>
      <c r="BH83" s="366"/>
      <c r="BI83" s="366"/>
      <c r="BJ83" s="366"/>
      <c r="BK83" s="366"/>
      <c r="BL83" s="366"/>
      <c r="BM83" s="366"/>
      <c r="BN83" s="366"/>
      <c r="BO83" s="366"/>
      <c r="BP83" s="366"/>
    </row>
    <row r="84" spans="1:68" s="354" customFormat="1" ht="138">
      <c r="A84" s="369" t="s">
        <v>649</v>
      </c>
      <c r="B84" s="394" t="s">
        <v>650</v>
      </c>
      <c r="C84" s="393" t="s">
        <v>651</v>
      </c>
      <c r="D84" s="372" t="s">
        <v>25</v>
      </c>
      <c r="E84" s="428" t="s">
        <v>475</v>
      </c>
      <c r="F84" s="428" t="s">
        <v>475</v>
      </c>
      <c r="G84" s="428"/>
      <c r="H84" s="428"/>
      <c r="I84" s="437">
        <v>48000000</v>
      </c>
      <c r="J84" s="428" t="s">
        <v>648</v>
      </c>
      <c r="K84" s="366"/>
      <c r="L84" s="366"/>
      <c r="M84" s="366"/>
      <c r="N84" s="366"/>
      <c r="O84" s="366"/>
      <c r="P84" s="366"/>
      <c r="Q84" s="366"/>
      <c r="R84" s="366"/>
      <c r="S84" s="366"/>
      <c r="T84" s="366"/>
      <c r="U84" s="366"/>
      <c r="V84" s="366"/>
      <c r="W84" s="366"/>
      <c r="X84" s="366"/>
      <c r="Y84" s="366"/>
      <c r="Z84" s="366"/>
      <c r="AA84" s="366"/>
      <c r="AB84" s="366"/>
      <c r="AC84" s="366"/>
      <c r="AD84" s="366"/>
      <c r="AE84" s="366"/>
      <c r="AF84" s="366"/>
      <c r="AG84" s="366"/>
      <c r="AH84" s="366"/>
      <c r="AI84" s="366"/>
      <c r="AJ84" s="366"/>
      <c r="AK84" s="366"/>
      <c r="AL84" s="366"/>
      <c r="AM84" s="366"/>
      <c r="AN84" s="366"/>
      <c r="AO84" s="366"/>
      <c r="AP84" s="366"/>
      <c r="AQ84" s="366"/>
      <c r="AR84" s="366"/>
      <c r="AS84" s="366"/>
      <c r="AT84" s="366"/>
      <c r="AU84" s="366"/>
      <c r="AV84" s="366"/>
      <c r="AW84" s="366"/>
      <c r="AX84" s="366"/>
      <c r="AY84" s="366"/>
      <c r="AZ84" s="366"/>
      <c r="BA84" s="366"/>
      <c r="BB84" s="366"/>
      <c r="BC84" s="366"/>
      <c r="BD84" s="366"/>
      <c r="BE84" s="366"/>
      <c r="BF84" s="366"/>
      <c r="BG84" s="366"/>
      <c r="BH84" s="366"/>
      <c r="BI84" s="366"/>
      <c r="BJ84" s="366"/>
      <c r="BK84" s="366"/>
      <c r="BL84" s="366"/>
      <c r="BM84" s="366"/>
      <c r="BN84" s="366"/>
      <c r="BO84" s="366"/>
      <c r="BP84" s="366"/>
    </row>
    <row r="85" spans="1:68" s="354" customFormat="1" ht="27.6">
      <c r="A85" s="369" t="s">
        <v>652</v>
      </c>
      <c r="B85" s="394" t="s">
        <v>653</v>
      </c>
      <c r="C85" s="393" t="s">
        <v>654</v>
      </c>
      <c r="D85" s="372" t="s">
        <v>25</v>
      </c>
      <c r="E85" s="428" t="s">
        <v>475</v>
      </c>
      <c r="F85" s="428" t="s">
        <v>475</v>
      </c>
      <c r="G85" s="428"/>
      <c r="H85" s="428"/>
      <c r="I85" s="438">
        <v>350000000</v>
      </c>
      <c r="J85" s="428" t="s">
        <v>648</v>
      </c>
      <c r="K85" s="366"/>
      <c r="L85" s="366"/>
      <c r="M85" s="366"/>
      <c r="N85" s="366"/>
      <c r="O85" s="366"/>
      <c r="P85" s="366"/>
      <c r="Q85" s="366"/>
      <c r="R85" s="366"/>
      <c r="S85" s="366"/>
      <c r="T85" s="366"/>
      <c r="U85" s="366"/>
      <c r="V85" s="366"/>
      <c r="W85" s="366"/>
      <c r="X85" s="366"/>
      <c r="Y85" s="366"/>
      <c r="Z85" s="366"/>
      <c r="AA85" s="366"/>
      <c r="AB85" s="366"/>
      <c r="AC85" s="366"/>
      <c r="AD85" s="366"/>
      <c r="AE85" s="366"/>
      <c r="AF85" s="366"/>
      <c r="AG85" s="366"/>
      <c r="AH85" s="366"/>
      <c r="AI85" s="366"/>
      <c r="AJ85" s="366"/>
      <c r="AK85" s="366"/>
      <c r="AL85" s="366"/>
      <c r="AM85" s="366"/>
      <c r="AN85" s="366"/>
      <c r="AO85" s="366"/>
      <c r="AP85" s="366"/>
      <c r="AQ85" s="366"/>
      <c r="AR85" s="366"/>
      <c r="AS85" s="366"/>
      <c r="AT85" s="366"/>
      <c r="AU85" s="366"/>
      <c r="AV85" s="366"/>
      <c r="AW85" s="366"/>
      <c r="AX85" s="366"/>
      <c r="AY85" s="366"/>
      <c r="AZ85" s="366"/>
      <c r="BA85" s="366"/>
      <c r="BB85" s="366"/>
      <c r="BC85" s="366"/>
      <c r="BD85" s="366"/>
      <c r="BE85" s="366"/>
      <c r="BF85" s="366"/>
      <c r="BG85" s="366"/>
      <c r="BH85" s="366"/>
      <c r="BI85" s="366"/>
      <c r="BJ85" s="366"/>
      <c r="BK85" s="366"/>
      <c r="BL85" s="366"/>
      <c r="BM85" s="366"/>
      <c r="BN85" s="366"/>
      <c r="BO85" s="366"/>
      <c r="BP85" s="366"/>
    </row>
    <row r="86" spans="1:68" s="354" customFormat="1" ht="27.6">
      <c r="A86" s="369" t="s">
        <v>655</v>
      </c>
      <c r="B86" s="394" t="s">
        <v>656</v>
      </c>
      <c r="C86" s="393" t="s">
        <v>657</v>
      </c>
      <c r="D86" s="372" t="s">
        <v>25</v>
      </c>
      <c r="E86" s="392" t="s">
        <v>475</v>
      </c>
      <c r="F86" s="428"/>
      <c r="G86" s="428"/>
      <c r="H86" s="428"/>
      <c r="I86" s="438">
        <v>10000000</v>
      </c>
      <c r="J86" s="428" t="s">
        <v>648</v>
      </c>
      <c r="K86" s="366"/>
      <c r="L86" s="366"/>
      <c r="M86" s="366"/>
      <c r="N86" s="366"/>
      <c r="O86" s="366"/>
      <c r="P86" s="366"/>
      <c r="Q86" s="366"/>
      <c r="R86" s="366"/>
      <c r="S86" s="366"/>
      <c r="T86" s="366"/>
      <c r="U86" s="366"/>
      <c r="V86" s="366"/>
      <c r="W86" s="366"/>
      <c r="X86" s="366"/>
      <c r="Y86" s="366"/>
      <c r="Z86" s="366"/>
      <c r="AA86" s="366"/>
      <c r="AB86" s="366"/>
      <c r="AC86" s="366"/>
      <c r="AD86" s="366"/>
      <c r="AE86" s="366"/>
      <c r="AF86" s="366"/>
      <c r="AG86" s="366"/>
      <c r="AH86" s="366"/>
      <c r="AI86" s="366"/>
      <c r="AJ86" s="366"/>
      <c r="AK86" s="366"/>
      <c r="AL86" s="366"/>
      <c r="AM86" s="366"/>
      <c r="AN86" s="366"/>
      <c r="AO86" s="366"/>
      <c r="AP86" s="366"/>
      <c r="AQ86" s="366"/>
      <c r="AR86" s="366"/>
      <c r="AS86" s="366"/>
      <c r="AT86" s="366"/>
      <c r="AU86" s="366"/>
      <c r="AV86" s="366"/>
      <c r="AW86" s="366"/>
      <c r="AX86" s="366"/>
      <c r="AY86" s="366"/>
      <c r="AZ86" s="366"/>
      <c r="BA86" s="366"/>
      <c r="BB86" s="366"/>
      <c r="BC86" s="366"/>
      <c r="BD86" s="366"/>
      <c r="BE86" s="366"/>
      <c r="BF86" s="366"/>
      <c r="BG86" s="366"/>
      <c r="BH86" s="366"/>
      <c r="BI86" s="366"/>
      <c r="BJ86" s="366"/>
      <c r="BK86" s="366"/>
      <c r="BL86" s="366"/>
      <c r="BM86" s="366"/>
      <c r="BN86" s="366"/>
      <c r="BO86" s="366"/>
      <c r="BP86" s="366"/>
    </row>
    <row r="87" spans="1:68" s="354" customFormat="1" ht="41.4">
      <c r="A87" s="369" t="s">
        <v>658</v>
      </c>
      <c r="B87" s="394" t="s">
        <v>659</v>
      </c>
      <c r="C87" s="393" t="s">
        <v>660</v>
      </c>
      <c r="D87" s="372" t="s">
        <v>25</v>
      </c>
      <c r="E87" s="428" t="s">
        <v>475</v>
      </c>
      <c r="F87" s="428"/>
      <c r="G87" s="428"/>
      <c r="H87" s="428"/>
      <c r="I87" s="438">
        <v>9700000</v>
      </c>
      <c r="J87" s="428" t="s">
        <v>648</v>
      </c>
      <c r="K87" s="366"/>
      <c r="L87" s="366"/>
      <c r="M87" s="366"/>
      <c r="N87" s="366"/>
      <c r="O87" s="366"/>
      <c r="P87" s="366"/>
      <c r="Q87" s="366"/>
      <c r="R87" s="366"/>
      <c r="S87" s="366"/>
      <c r="T87" s="366"/>
      <c r="U87" s="366"/>
      <c r="V87" s="366"/>
      <c r="W87" s="366"/>
      <c r="X87" s="366"/>
      <c r="Y87" s="366"/>
      <c r="Z87" s="366"/>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6"/>
      <c r="AY87" s="366"/>
      <c r="AZ87" s="366"/>
      <c r="BA87" s="366"/>
      <c r="BB87" s="366"/>
      <c r="BC87" s="366"/>
      <c r="BD87" s="366"/>
      <c r="BE87" s="366"/>
      <c r="BF87" s="366"/>
      <c r="BG87" s="366"/>
      <c r="BH87" s="366"/>
      <c r="BI87" s="366"/>
      <c r="BJ87" s="366"/>
      <c r="BK87" s="366"/>
      <c r="BL87" s="366"/>
      <c r="BM87" s="366"/>
      <c r="BN87" s="366"/>
      <c r="BO87" s="366"/>
      <c r="BP87" s="366"/>
    </row>
    <row r="88" spans="1:68" s="354" customFormat="1" ht="69">
      <c r="A88" s="369" t="s">
        <v>661</v>
      </c>
      <c r="B88" s="394" t="s">
        <v>662</v>
      </c>
      <c r="C88" s="393" t="s">
        <v>663</v>
      </c>
      <c r="D88" s="372" t="s">
        <v>25</v>
      </c>
      <c r="E88" s="428" t="s">
        <v>475</v>
      </c>
      <c r="F88" s="428" t="s">
        <v>475</v>
      </c>
      <c r="G88" s="428"/>
      <c r="H88" s="428"/>
      <c r="I88" s="437">
        <v>26722500</v>
      </c>
      <c r="J88" s="428" t="s">
        <v>648</v>
      </c>
      <c r="K88" s="366"/>
      <c r="L88" s="366"/>
      <c r="M88" s="366"/>
      <c r="N88" s="366"/>
      <c r="O88" s="366"/>
      <c r="P88" s="366"/>
      <c r="Q88" s="366"/>
      <c r="R88" s="366"/>
      <c r="S88" s="366"/>
      <c r="T88" s="366"/>
      <c r="U88" s="366"/>
      <c r="V88" s="366"/>
      <c r="W88" s="366"/>
      <c r="X88" s="366"/>
      <c r="Y88" s="366"/>
      <c r="Z88" s="366"/>
      <c r="AA88" s="366"/>
      <c r="AB88" s="366"/>
      <c r="AC88" s="366"/>
      <c r="AD88" s="366"/>
      <c r="AE88" s="366"/>
      <c r="AF88" s="366"/>
      <c r="AG88" s="366"/>
      <c r="AH88" s="366"/>
      <c r="AI88" s="366"/>
      <c r="AJ88" s="366"/>
      <c r="AK88" s="366"/>
      <c r="AL88" s="366"/>
      <c r="AM88" s="366"/>
      <c r="AN88" s="366"/>
      <c r="AO88" s="366"/>
      <c r="AP88" s="366"/>
      <c r="AQ88" s="366"/>
      <c r="AR88" s="366"/>
      <c r="AS88" s="366"/>
      <c r="AT88" s="366"/>
      <c r="AU88" s="366"/>
      <c r="AV88" s="366"/>
      <c r="AW88" s="366"/>
      <c r="AX88" s="366"/>
      <c r="AY88" s="366"/>
      <c r="AZ88" s="366"/>
      <c r="BA88" s="366"/>
      <c r="BB88" s="366"/>
      <c r="BC88" s="366"/>
      <c r="BD88" s="366"/>
      <c r="BE88" s="366"/>
      <c r="BF88" s="366"/>
      <c r="BG88" s="366"/>
      <c r="BH88" s="366"/>
      <c r="BI88" s="366"/>
      <c r="BJ88" s="366"/>
      <c r="BK88" s="366"/>
      <c r="BL88" s="366"/>
      <c r="BM88" s="366"/>
      <c r="BN88" s="366"/>
      <c r="BO88" s="366"/>
      <c r="BP88" s="366"/>
    </row>
    <row r="89" spans="1:68" s="354" customFormat="1" ht="82.8">
      <c r="A89" s="369" t="s">
        <v>664</v>
      </c>
      <c r="B89" s="394" t="s">
        <v>665</v>
      </c>
      <c r="C89" s="393" t="s">
        <v>666</v>
      </c>
      <c r="D89" s="372" t="s">
        <v>25</v>
      </c>
      <c r="E89" s="428" t="s">
        <v>475</v>
      </c>
      <c r="F89" s="428" t="s">
        <v>475</v>
      </c>
      <c r="G89" s="428"/>
      <c r="H89" s="428"/>
      <c r="I89" s="438">
        <v>570098000</v>
      </c>
      <c r="J89" s="428" t="s">
        <v>648</v>
      </c>
      <c r="K89" s="366"/>
      <c r="L89" s="366"/>
      <c r="M89" s="366"/>
      <c r="N89" s="366"/>
      <c r="O89" s="366"/>
      <c r="P89" s="366"/>
      <c r="Q89" s="366"/>
      <c r="R89" s="366"/>
      <c r="S89" s="366"/>
      <c r="T89" s="366"/>
      <c r="U89" s="366"/>
      <c r="V89" s="366"/>
      <c r="W89" s="366"/>
      <c r="X89" s="366"/>
      <c r="Y89" s="366"/>
      <c r="Z89" s="366"/>
      <c r="AA89" s="366"/>
      <c r="AB89" s="366"/>
      <c r="AC89" s="366"/>
      <c r="AD89" s="366"/>
      <c r="AE89" s="366"/>
      <c r="AF89" s="366"/>
      <c r="AG89" s="366"/>
      <c r="AH89" s="366"/>
      <c r="AI89" s="366"/>
      <c r="AJ89" s="366"/>
      <c r="AK89" s="366"/>
      <c r="AL89" s="366"/>
      <c r="AM89" s="366"/>
      <c r="AN89" s="366"/>
      <c r="AO89" s="366"/>
      <c r="AP89" s="366"/>
      <c r="AQ89" s="366"/>
      <c r="AR89" s="366"/>
      <c r="AS89" s="366"/>
      <c r="AT89" s="366"/>
      <c r="AU89" s="366"/>
      <c r="AV89" s="366"/>
      <c r="AW89" s="366"/>
      <c r="AX89" s="366"/>
      <c r="AY89" s="366"/>
      <c r="AZ89" s="366"/>
      <c r="BA89" s="366"/>
      <c r="BB89" s="366"/>
      <c r="BC89" s="366"/>
      <c r="BD89" s="366"/>
      <c r="BE89" s="366"/>
      <c r="BF89" s="366"/>
      <c r="BG89" s="366"/>
      <c r="BH89" s="366"/>
      <c r="BI89" s="366"/>
      <c r="BJ89" s="366"/>
      <c r="BK89" s="366"/>
      <c r="BL89" s="366"/>
      <c r="BM89" s="366"/>
      <c r="BN89" s="366"/>
      <c r="BO89" s="366"/>
      <c r="BP89" s="366"/>
    </row>
    <row r="90" spans="1:68" s="354" customFormat="1" ht="27.6">
      <c r="A90" s="369" t="s">
        <v>667</v>
      </c>
      <c r="B90" s="394" t="s">
        <v>668</v>
      </c>
      <c r="C90" s="393" t="s">
        <v>669</v>
      </c>
      <c r="D90" s="372" t="s">
        <v>25</v>
      </c>
      <c r="E90" s="428" t="s">
        <v>475</v>
      </c>
      <c r="F90" s="428" t="s">
        <v>475</v>
      </c>
      <c r="G90" s="428"/>
      <c r="H90" s="428"/>
      <c r="I90" s="438">
        <v>309120000</v>
      </c>
      <c r="J90" s="428" t="s">
        <v>648</v>
      </c>
      <c r="K90" s="366"/>
      <c r="L90" s="366"/>
      <c r="M90" s="366"/>
      <c r="N90" s="366"/>
      <c r="O90" s="366"/>
      <c r="P90" s="366"/>
      <c r="Q90" s="366"/>
      <c r="R90" s="366"/>
      <c r="S90" s="366"/>
      <c r="T90" s="366"/>
      <c r="U90" s="366"/>
      <c r="V90" s="366"/>
      <c r="W90" s="366"/>
      <c r="X90" s="366"/>
      <c r="Y90" s="366"/>
      <c r="Z90" s="366"/>
      <c r="AA90" s="366"/>
      <c r="AB90" s="366"/>
      <c r="AC90" s="366"/>
      <c r="AD90" s="366"/>
      <c r="AE90" s="366"/>
      <c r="AF90" s="366"/>
      <c r="AG90" s="366"/>
      <c r="AH90" s="366"/>
      <c r="AI90" s="366"/>
      <c r="AJ90" s="366"/>
      <c r="AK90" s="366"/>
      <c r="AL90" s="366"/>
      <c r="AM90" s="366"/>
      <c r="AN90" s="366"/>
      <c r="AO90" s="366"/>
      <c r="AP90" s="366"/>
      <c r="AQ90" s="366"/>
      <c r="AR90" s="366"/>
      <c r="AS90" s="366"/>
      <c r="AT90" s="366"/>
      <c r="AU90" s="366"/>
      <c r="AV90" s="366"/>
      <c r="AW90" s="366"/>
      <c r="AX90" s="366"/>
      <c r="AY90" s="366"/>
      <c r="AZ90" s="366"/>
      <c r="BA90" s="366"/>
      <c r="BB90" s="366"/>
      <c r="BC90" s="366"/>
      <c r="BD90" s="366"/>
      <c r="BE90" s="366"/>
      <c r="BF90" s="366"/>
      <c r="BG90" s="366"/>
      <c r="BH90" s="366"/>
      <c r="BI90" s="366"/>
      <c r="BJ90" s="366"/>
      <c r="BK90" s="366"/>
      <c r="BL90" s="366"/>
      <c r="BM90" s="366"/>
      <c r="BN90" s="366"/>
      <c r="BO90" s="366"/>
      <c r="BP90" s="366"/>
    </row>
    <row r="91" spans="1:68" s="354" customFormat="1" ht="55.2">
      <c r="A91" s="369" t="s">
        <v>670</v>
      </c>
      <c r="B91" s="394" t="s">
        <v>671</v>
      </c>
      <c r="C91" s="393" t="s">
        <v>672</v>
      </c>
      <c r="D91" s="372" t="s">
        <v>25</v>
      </c>
      <c r="E91" s="428" t="s">
        <v>475</v>
      </c>
      <c r="F91" s="428" t="s">
        <v>475</v>
      </c>
      <c r="G91" s="428"/>
      <c r="H91" s="428"/>
      <c r="I91" s="438">
        <v>10170000</v>
      </c>
      <c r="J91" s="428" t="s">
        <v>648</v>
      </c>
      <c r="K91" s="366"/>
      <c r="L91" s="366"/>
      <c r="M91" s="366"/>
      <c r="N91" s="366"/>
      <c r="O91" s="366"/>
      <c r="P91" s="366"/>
      <c r="Q91" s="366"/>
      <c r="R91" s="366"/>
      <c r="S91" s="366"/>
      <c r="T91" s="366"/>
      <c r="U91" s="366"/>
      <c r="V91" s="366"/>
      <c r="W91" s="366"/>
      <c r="X91" s="366"/>
      <c r="Y91" s="366"/>
      <c r="Z91" s="366"/>
      <c r="AA91" s="366"/>
      <c r="AB91" s="366"/>
      <c r="AC91" s="366"/>
      <c r="AD91" s="366"/>
      <c r="AE91" s="366"/>
      <c r="AF91" s="366"/>
      <c r="AG91" s="366"/>
      <c r="AH91" s="366"/>
      <c r="AI91" s="366"/>
      <c r="AJ91" s="366"/>
      <c r="AK91" s="366"/>
      <c r="AL91" s="366"/>
      <c r="AM91" s="366"/>
      <c r="AN91" s="366"/>
      <c r="AO91" s="366"/>
      <c r="AP91" s="366"/>
      <c r="AQ91" s="366"/>
      <c r="AR91" s="366"/>
      <c r="AS91" s="366"/>
      <c r="AT91" s="366"/>
      <c r="AU91" s="366"/>
      <c r="AV91" s="366"/>
      <c r="AW91" s="366"/>
      <c r="AX91" s="366"/>
      <c r="AY91" s="366"/>
      <c r="AZ91" s="366"/>
      <c r="BA91" s="366"/>
      <c r="BB91" s="366"/>
      <c r="BC91" s="366"/>
      <c r="BD91" s="366"/>
      <c r="BE91" s="366"/>
      <c r="BF91" s="366"/>
      <c r="BG91" s="366"/>
      <c r="BH91" s="366"/>
      <c r="BI91" s="366"/>
      <c r="BJ91" s="366"/>
      <c r="BK91" s="366"/>
      <c r="BL91" s="366"/>
      <c r="BM91" s="366"/>
      <c r="BN91" s="366"/>
      <c r="BO91" s="366"/>
      <c r="BP91" s="366"/>
    </row>
    <row r="92" spans="1:68" s="354" customFormat="1" ht="55.2">
      <c r="A92" s="369" t="s">
        <v>673</v>
      </c>
      <c r="B92" s="394" t="s">
        <v>674</v>
      </c>
      <c r="C92" s="393" t="s">
        <v>675</v>
      </c>
      <c r="D92" s="372" t="s">
        <v>25</v>
      </c>
      <c r="E92" s="428" t="s">
        <v>475</v>
      </c>
      <c r="F92" s="428" t="s">
        <v>475</v>
      </c>
      <c r="G92" s="428"/>
      <c r="H92" s="428"/>
      <c r="I92" s="438">
        <v>56000000</v>
      </c>
      <c r="J92" s="428" t="s">
        <v>648</v>
      </c>
      <c r="K92" s="366"/>
      <c r="L92" s="366"/>
      <c r="M92" s="366"/>
      <c r="N92" s="366"/>
      <c r="O92" s="366"/>
      <c r="P92" s="366"/>
      <c r="Q92" s="366"/>
      <c r="R92" s="366"/>
      <c r="S92" s="366"/>
      <c r="T92" s="366"/>
      <c r="U92" s="366"/>
      <c r="V92" s="366"/>
      <c r="W92" s="366"/>
      <c r="X92" s="366"/>
      <c r="Y92" s="366"/>
      <c r="Z92" s="366"/>
      <c r="AA92" s="366"/>
      <c r="AB92" s="366"/>
      <c r="AC92" s="366"/>
      <c r="AD92" s="366"/>
      <c r="AE92" s="366"/>
      <c r="AF92" s="366"/>
      <c r="AG92" s="366"/>
      <c r="AH92" s="366"/>
      <c r="AI92" s="366"/>
      <c r="AJ92" s="366"/>
      <c r="AK92" s="366"/>
      <c r="AL92" s="366"/>
      <c r="AM92" s="366"/>
      <c r="AN92" s="366"/>
      <c r="AO92" s="366"/>
      <c r="AP92" s="366"/>
      <c r="AQ92" s="366"/>
      <c r="AR92" s="366"/>
      <c r="AS92" s="366"/>
      <c r="AT92" s="366"/>
      <c r="AU92" s="366"/>
      <c r="AV92" s="366"/>
      <c r="AW92" s="366"/>
      <c r="AX92" s="366"/>
      <c r="AY92" s="366"/>
      <c r="AZ92" s="366"/>
      <c r="BA92" s="366"/>
      <c r="BB92" s="366"/>
      <c r="BC92" s="366"/>
      <c r="BD92" s="366"/>
      <c r="BE92" s="366"/>
      <c r="BF92" s="366"/>
      <c r="BG92" s="366"/>
      <c r="BH92" s="366"/>
      <c r="BI92" s="366"/>
      <c r="BJ92" s="366"/>
      <c r="BK92" s="366"/>
      <c r="BL92" s="366"/>
      <c r="BM92" s="366"/>
      <c r="BN92" s="366"/>
      <c r="BO92" s="366"/>
      <c r="BP92" s="366"/>
    </row>
    <row r="93" spans="1:68" s="354" customFormat="1" ht="55.2">
      <c r="A93" s="369" t="s">
        <v>676</v>
      </c>
      <c r="B93" s="394" t="s">
        <v>677</v>
      </c>
      <c r="C93" s="393" t="s">
        <v>678</v>
      </c>
      <c r="D93" s="372" t="s">
        <v>25</v>
      </c>
      <c r="E93" s="428"/>
      <c r="F93" s="428"/>
      <c r="G93" s="428" t="s">
        <v>475</v>
      </c>
      <c r="H93" s="428" t="s">
        <v>475</v>
      </c>
      <c r="I93" s="438">
        <v>10000000</v>
      </c>
      <c r="J93" s="428" t="s">
        <v>428</v>
      </c>
      <c r="K93" s="366"/>
      <c r="L93" s="366"/>
      <c r="M93" s="366"/>
      <c r="N93" s="366"/>
      <c r="O93" s="366"/>
      <c r="P93" s="366"/>
      <c r="Q93" s="366"/>
      <c r="R93" s="366"/>
      <c r="S93" s="366"/>
      <c r="T93" s="366"/>
      <c r="U93" s="366"/>
      <c r="V93" s="366"/>
      <c r="W93" s="366"/>
      <c r="X93" s="366"/>
      <c r="Y93" s="366"/>
      <c r="Z93" s="366"/>
      <c r="AA93" s="366"/>
      <c r="AB93" s="366"/>
      <c r="AC93" s="366"/>
      <c r="AD93" s="366"/>
      <c r="AE93" s="366"/>
      <c r="AF93" s="366"/>
      <c r="AG93" s="366"/>
      <c r="AH93" s="366"/>
      <c r="AI93" s="366"/>
      <c r="AJ93" s="366"/>
      <c r="AK93" s="366"/>
      <c r="AL93" s="366"/>
      <c r="AM93" s="366"/>
      <c r="AN93" s="366"/>
      <c r="AO93" s="366"/>
      <c r="AP93" s="366"/>
      <c r="AQ93" s="366"/>
      <c r="AR93" s="366"/>
      <c r="AS93" s="366"/>
      <c r="AT93" s="366"/>
      <c r="AU93" s="366"/>
      <c r="AV93" s="366"/>
      <c r="AW93" s="366"/>
      <c r="AX93" s="366"/>
      <c r="AY93" s="366"/>
      <c r="AZ93" s="366"/>
      <c r="BA93" s="366"/>
      <c r="BB93" s="366"/>
      <c r="BC93" s="366"/>
      <c r="BD93" s="366"/>
      <c r="BE93" s="366"/>
      <c r="BF93" s="366"/>
      <c r="BG93" s="366"/>
      <c r="BH93" s="366"/>
      <c r="BI93" s="366"/>
      <c r="BJ93" s="366"/>
      <c r="BK93" s="366"/>
      <c r="BL93" s="366"/>
      <c r="BM93" s="366"/>
      <c r="BN93" s="366"/>
      <c r="BO93" s="366"/>
      <c r="BP93" s="366"/>
    </row>
    <row r="94" spans="1:68" s="354" customFormat="1" ht="110.4">
      <c r="A94" s="369" t="s">
        <v>679</v>
      </c>
      <c r="B94" s="394" t="s">
        <v>680</v>
      </c>
      <c r="C94" s="393" t="s">
        <v>681</v>
      </c>
      <c r="D94" s="372" t="s">
        <v>25</v>
      </c>
      <c r="E94" s="428" t="s">
        <v>475</v>
      </c>
      <c r="F94" s="428" t="s">
        <v>475</v>
      </c>
      <c r="G94" s="428"/>
      <c r="H94" s="428"/>
      <c r="I94" s="438">
        <v>855733145</v>
      </c>
      <c r="J94" s="428" t="s">
        <v>648</v>
      </c>
      <c r="K94" s="366"/>
      <c r="L94" s="366"/>
      <c r="M94" s="366"/>
      <c r="N94" s="366"/>
      <c r="O94" s="366"/>
      <c r="P94" s="366"/>
      <c r="Q94" s="366"/>
      <c r="R94" s="366"/>
      <c r="S94" s="366"/>
      <c r="T94" s="366"/>
      <c r="U94" s="366"/>
      <c r="V94" s="366"/>
      <c r="W94" s="366"/>
      <c r="X94" s="366"/>
      <c r="Y94" s="366"/>
      <c r="Z94" s="366"/>
      <c r="AA94" s="366"/>
      <c r="AB94" s="366"/>
      <c r="AC94" s="366"/>
      <c r="AD94" s="366"/>
      <c r="AE94" s="366"/>
      <c r="AF94" s="366"/>
      <c r="AG94" s="366"/>
      <c r="AH94" s="366"/>
      <c r="AI94" s="366"/>
      <c r="AJ94" s="366"/>
      <c r="AK94" s="366"/>
      <c r="AL94" s="366"/>
      <c r="AM94" s="366"/>
      <c r="AN94" s="366"/>
      <c r="AO94" s="366"/>
      <c r="AP94" s="366"/>
      <c r="AQ94" s="366"/>
      <c r="AR94" s="366"/>
      <c r="AS94" s="366"/>
      <c r="AT94" s="366"/>
      <c r="AU94" s="366"/>
      <c r="AV94" s="366"/>
      <c r="AW94" s="366"/>
      <c r="AX94" s="366"/>
      <c r="AY94" s="366"/>
      <c r="AZ94" s="366"/>
      <c r="BA94" s="366"/>
      <c r="BB94" s="366"/>
      <c r="BC94" s="366"/>
      <c r="BD94" s="366"/>
      <c r="BE94" s="366"/>
      <c r="BF94" s="366"/>
      <c r="BG94" s="366"/>
      <c r="BH94" s="366"/>
      <c r="BI94" s="366"/>
      <c r="BJ94" s="366"/>
      <c r="BK94" s="366"/>
      <c r="BL94" s="366"/>
      <c r="BM94" s="366"/>
      <c r="BN94" s="366"/>
      <c r="BO94" s="366"/>
      <c r="BP94" s="366"/>
    </row>
    <row r="95" spans="1:68" s="354" customFormat="1" ht="27.6">
      <c r="A95" s="369" t="s">
        <v>682</v>
      </c>
      <c r="B95" s="394" t="s">
        <v>683</v>
      </c>
      <c r="C95" s="393" t="s">
        <v>684</v>
      </c>
      <c r="D95" s="372" t="s">
        <v>25</v>
      </c>
      <c r="E95" s="428" t="s">
        <v>475</v>
      </c>
      <c r="F95" s="428"/>
      <c r="G95" s="428"/>
      <c r="H95" s="428"/>
      <c r="I95" s="438">
        <v>5000000</v>
      </c>
      <c r="J95" s="428" t="s">
        <v>648</v>
      </c>
      <c r="K95" s="366"/>
      <c r="L95" s="366"/>
      <c r="M95" s="366"/>
      <c r="N95" s="366"/>
      <c r="O95" s="366"/>
      <c r="P95" s="366"/>
      <c r="Q95" s="366"/>
      <c r="R95" s="366"/>
      <c r="S95" s="366"/>
      <c r="T95" s="366"/>
      <c r="U95" s="366"/>
      <c r="V95" s="366"/>
      <c r="W95" s="366"/>
      <c r="X95" s="366"/>
      <c r="Y95" s="366"/>
      <c r="Z95" s="366"/>
      <c r="AA95" s="366"/>
      <c r="AB95" s="366"/>
      <c r="AC95" s="366"/>
      <c r="AD95" s="366"/>
      <c r="AE95" s="366"/>
      <c r="AF95" s="366"/>
      <c r="AG95" s="366"/>
      <c r="AH95" s="366"/>
      <c r="AI95" s="366"/>
      <c r="AJ95" s="366"/>
      <c r="AK95" s="366"/>
      <c r="AL95" s="366"/>
      <c r="AM95" s="366"/>
      <c r="AN95" s="366"/>
      <c r="AO95" s="366"/>
      <c r="AP95" s="366"/>
      <c r="AQ95" s="366"/>
      <c r="AR95" s="366"/>
      <c r="AS95" s="366"/>
      <c r="AT95" s="366"/>
      <c r="AU95" s="366"/>
      <c r="AV95" s="366"/>
      <c r="AW95" s="366"/>
      <c r="AX95" s="366"/>
      <c r="AY95" s="366"/>
      <c r="AZ95" s="366"/>
      <c r="BA95" s="366"/>
      <c r="BB95" s="366"/>
      <c r="BC95" s="366"/>
      <c r="BD95" s="366"/>
      <c r="BE95" s="366"/>
      <c r="BF95" s="366"/>
      <c r="BG95" s="366"/>
      <c r="BH95" s="366"/>
      <c r="BI95" s="366"/>
      <c r="BJ95" s="366"/>
      <c r="BK95" s="366"/>
      <c r="BL95" s="366"/>
      <c r="BM95" s="366"/>
      <c r="BN95" s="366"/>
      <c r="BO95" s="366"/>
      <c r="BP95" s="366"/>
    </row>
    <row r="96" spans="1:68" s="354" customFormat="1" ht="27.6">
      <c r="A96" s="369" t="s">
        <v>685</v>
      </c>
      <c r="B96" s="394" t="s">
        <v>686</v>
      </c>
      <c r="C96" s="393" t="s">
        <v>687</v>
      </c>
      <c r="D96" s="372" t="s">
        <v>25</v>
      </c>
      <c r="E96" s="428"/>
      <c r="F96" s="428" t="s">
        <v>475</v>
      </c>
      <c r="G96" s="428"/>
      <c r="H96" s="428"/>
      <c r="I96" s="438">
        <v>3962500</v>
      </c>
      <c r="J96" s="428" t="s">
        <v>648</v>
      </c>
      <c r="K96" s="366"/>
      <c r="L96" s="366"/>
      <c r="M96" s="366"/>
      <c r="N96" s="366"/>
      <c r="O96" s="366"/>
      <c r="P96" s="366"/>
      <c r="Q96" s="366"/>
      <c r="R96" s="366"/>
      <c r="S96" s="366"/>
      <c r="T96" s="366"/>
      <c r="U96" s="366"/>
      <c r="V96" s="366"/>
      <c r="W96" s="366"/>
      <c r="X96" s="366"/>
      <c r="Y96" s="366"/>
      <c r="Z96" s="366"/>
      <c r="AA96" s="366"/>
      <c r="AB96" s="366"/>
      <c r="AC96" s="366"/>
      <c r="AD96" s="366"/>
      <c r="AE96" s="366"/>
      <c r="AF96" s="366"/>
      <c r="AG96" s="366"/>
      <c r="AH96" s="366"/>
      <c r="AI96" s="366"/>
      <c r="AJ96" s="366"/>
      <c r="AK96" s="366"/>
      <c r="AL96" s="366"/>
      <c r="AM96" s="366"/>
      <c r="AN96" s="366"/>
      <c r="AO96" s="366"/>
      <c r="AP96" s="366"/>
      <c r="AQ96" s="366"/>
      <c r="AR96" s="366"/>
      <c r="AS96" s="366"/>
      <c r="AT96" s="366"/>
      <c r="AU96" s="366"/>
      <c r="AV96" s="366"/>
      <c r="AW96" s="366"/>
      <c r="AX96" s="366"/>
      <c r="AY96" s="366"/>
      <c r="AZ96" s="366"/>
      <c r="BA96" s="366"/>
      <c r="BB96" s="366"/>
      <c r="BC96" s="366"/>
      <c r="BD96" s="366"/>
      <c r="BE96" s="366"/>
      <c r="BF96" s="366"/>
      <c r="BG96" s="366"/>
      <c r="BH96" s="366"/>
      <c r="BI96" s="366"/>
      <c r="BJ96" s="366"/>
      <c r="BK96" s="366"/>
      <c r="BL96" s="366"/>
      <c r="BM96" s="366"/>
      <c r="BN96" s="366"/>
      <c r="BO96" s="366"/>
      <c r="BP96" s="366"/>
    </row>
    <row r="97" spans="1:68" s="354" customFormat="1" ht="27.6">
      <c r="A97" s="369" t="s">
        <v>688</v>
      </c>
      <c r="B97" s="394" t="s">
        <v>689</v>
      </c>
      <c r="C97" s="393" t="s">
        <v>690</v>
      </c>
      <c r="D97" s="372" t="s">
        <v>25</v>
      </c>
      <c r="E97" s="428"/>
      <c r="F97" s="428"/>
      <c r="G97" s="428" t="s">
        <v>475</v>
      </c>
      <c r="H97" s="428" t="s">
        <v>475</v>
      </c>
      <c r="I97" s="437">
        <v>6500000</v>
      </c>
      <c r="J97" s="428" t="s">
        <v>428</v>
      </c>
      <c r="K97" s="366"/>
      <c r="L97" s="366"/>
      <c r="M97" s="366"/>
      <c r="N97" s="366"/>
      <c r="O97" s="366"/>
      <c r="P97" s="366"/>
      <c r="Q97" s="366"/>
      <c r="R97" s="366"/>
      <c r="S97" s="366"/>
      <c r="T97" s="366"/>
      <c r="U97" s="366"/>
      <c r="V97" s="366"/>
      <c r="W97" s="366"/>
      <c r="X97" s="366"/>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366"/>
      <c r="AY97" s="366"/>
      <c r="AZ97" s="366"/>
      <c r="BA97" s="366"/>
      <c r="BB97" s="366"/>
      <c r="BC97" s="366"/>
      <c r="BD97" s="366"/>
      <c r="BE97" s="366"/>
      <c r="BF97" s="366"/>
      <c r="BG97" s="366"/>
      <c r="BH97" s="366"/>
      <c r="BI97" s="366"/>
      <c r="BJ97" s="366"/>
      <c r="BK97" s="366"/>
      <c r="BL97" s="366"/>
      <c r="BM97" s="366"/>
      <c r="BN97" s="366"/>
      <c r="BO97" s="366"/>
      <c r="BP97" s="366"/>
    </row>
    <row r="98" spans="1:68" ht="41.4">
      <c r="A98" s="369" t="s">
        <v>691</v>
      </c>
      <c r="B98" s="394" t="s">
        <v>692</v>
      </c>
      <c r="C98" s="393" t="s">
        <v>693</v>
      </c>
      <c r="D98" s="372" t="s">
        <v>25</v>
      </c>
      <c r="E98" s="428" t="s">
        <v>475</v>
      </c>
      <c r="F98" s="428" t="s">
        <v>475</v>
      </c>
      <c r="G98" s="428" t="s">
        <v>475</v>
      </c>
      <c r="H98" s="428" t="s">
        <v>475</v>
      </c>
      <c r="I98" s="437">
        <v>17000000</v>
      </c>
      <c r="J98" s="428" t="s">
        <v>428</v>
      </c>
    </row>
    <row r="99" spans="1:68" s="354" customFormat="1" ht="55.2">
      <c r="A99" s="369" t="s">
        <v>694</v>
      </c>
      <c r="B99" s="394" t="s">
        <v>695</v>
      </c>
      <c r="C99" s="393" t="s">
        <v>696</v>
      </c>
      <c r="D99" s="372" t="s">
        <v>25</v>
      </c>
      <c r="E99" s="392" t="s">
        <v>475</v>
      </c>
      <c r="F99" s="392" t="s">
        <v>475</v>
      </c>
      <c r="G99" s="392" t="s">
        <v>475</v>
      </c>
      <c r="H99" s="392" t="s">
        <v>475</v>
      </c>
      <c r="I99" s="437">
        <v>12000000</v>
      </c>
      <c r="J99" s="428" t="s">
        <v>428</v>
      </c>
      <c r="K99" s="366"/>
      <c r="L99" s="366"/>
      <c r="M99" s="366"/>
      <c r="N99" s="366"/>
      <c r="O99" s="366"/>
      <c r="P99" s="366"/>
      <c r="Q99" s="366"/>
      <c r="R99" s="366"/>
      <c r="S99" s="366"/>
      <c r="T99" s="366"/>
      <c r="U99" s="366"/>
      <c r="V99" s="366"/>
      <c r="W99" s="366"/>
      <c r="X99" s="366"/>
      <c r="Y99" s="366"/>
      <c r="Z99" s="366"/>
      <c r="AA99" s="366"/>
      <c r="AB99" s="366"/>
      <c r="AC99" s="366"/>
      <c r="AD99" s="366"/>
      <c r="AE99" s="366"/>
      <c r="AF99" s="366"/>
      <c r="AG99" s="366"/>
      <c r="AH99" s="366"/>
      <c r="AI99" s="366"/>
      <c r="AJ99" s="366"/>
      <c r="AK99" s="366"/>
      <c r="AL99" s="366"/>
      <c r="AM99" s="366"/>
      <c r="AN99" s="366"/>
      <c r="AO99" s="366"/>
      <c r="AP99" s="366"/>
      <c r="AQ99" s="366"/>
      <c r="AR99" s="366"/>
      <c r="AS99" s="366"/>
      <c r="AT99" s="366"/>
      <c r="AU99" s="366"/>
      <c r="AV99" s="366"/>
      <c r="AW99" s="366"/>
      <c r="AX99" s="366"/>
      <c r="AY99" s="366"/>
      <c r="AZ99" s="366"/>
      <c r="BA99" s="366"/>
      <c r="BB99" s="366"/>
      <c r="BC99" s="366"/>
      <c r="BD99" s="366"/>
      <c r="BE99" s="366"/>
      <c r="BF99" s="366"/>
      <c r="BG99" s="366"/>
      <c r="BH99" s="366"/>
      <c r="BI99" s="366"/>
      <c r="BJ99" s="366"/>
      <c r="BK99" s="366"/>
      <c r="BL99" s="366"/>
      <c r="BM99" s="366"/>
      <c r="BN99" s="366"/>
      <c r="BO99" s="366"/>
      <c r="BP99" s="366"/>
    </row>
    <row r="100" spans="1:68" s="354" customFormat="1" ht="41.4">
      <c r="A100" s="369" t="s">
        <v>697</v>
      </c>
      <c r="B100" s="394" t="s">
        <v>698</v>
      </c>
      <c r="C100" s="393" t="s">
        <v>699</v>
      </c>
      <c r="D100" s="372" t="s">
        <v>25</v>
      </c>
      <c r="E100" s="428" t="s">
        <v>475</v>
      </c>
      <c r="F100" s="428" t="s">
        <v>475</v>
      </c>
      <c r="G100" s="428" t="s">
        <v>475</v>
      </c>
      <c r="H100" s="428" t="s">
        <v>475</v>
      </c>
      <c r="I100" s="438">
        <v>12000000</v>
      </c>
      <c r="J100" s="428" t="s">
        <v>428</v>
      </c>
      <c r="K100" s="366"/>
      <c r="L100" s="366"/>
      <c r="M100" s="366"/>
      <c r="N100" s="366"/>
      <c r="O100" s="366"/>
      <c r="P100" s="366"/>
      <c r="Q100" s="366"/>
      <c r="R100" s="366"/>
      <c r="S100" s="366"/>
      <c r="T100" s="366"/>
      <c r="U100" s="366"/>
      <c r="V100" s="366"/>
      <c r="W100" s="366"/>
      <c r="X100" s="366"/>
      <c r="Y100" s="366"/>
      <c r="Z100" s="366"/>
      <c r="AA100" s="366"/>
      <c r="AB100" s="366"/>
      <c r="AC100" s="366"/>
      <c r="AD100" s="366"/>
      <c r="AE100" s="366"/>
      <c r="AF100" s="366"/>
      <c r="AG100" s="366"/>
      <c r="AH100" s="366"/>
      <c r="AI100" s="366"/>
      <c r="AJ100" s="366"/>
      <c r="AK100" s="366"/>
      <c r="AL100" s="366"/>
      <c r="AM100" s="366"/>
      <c r="AN100" s="366"/>
      <c r="AO100" s="366"/>
      <c r="AP100" s="366"/>
      <c r="AQ100" s="366"/>
      <c r="AR100" s="366"/>
      <c r="AS100" s="366"/>
      <c r="AT100" s="366"/>
      <c r="AU100" s="366"/>
      <c r="AV100" s="366"/>
      <c r="AW100" s="366"/>
      <c r="AX100" s="366"/>
      <c r="AY100" s="366"/>
      <c r="AZ100" s="366"/>
      <c r="BA100" s="366"/>
      <c r="BB100" s="366"/>
      <c r="BC100" s="366"/>
      <c r="BD100" s="366"/>
      <c r="BE100" s="366"/>
      <c r="BF100" s="366"/>
      <c r="BG100" s="366"/>
      <c r="BH100" s="366"/>
      <c r="BI100" s="366"/>
      <c r="BJ100" s="366"/>
      <c r="BK100" s="366"/>
      <c r="BL100" s="366"/>
      <c r="BM100" s="366"/>
      <c r="BN100" s="366"/>
      <c r="BO100" s="366"/>
      <c r="BP100" s="366"/>
    </row>
    <row r="101" spans="1:68" s="354" customFormat="1" ht="41.4">
      <c r="A101" s="369" t="s">
        <v>700</v>
      </c>
      <c r="B101" s="394" t="s">
        <v>701</v>
      </c>
      <c r="C101" s="393" t="s">
        <v>702</v>
      </c>
      <c r="D101" s="372" t="s">
        <v>25</v>
      </c>
      <c r="E101" s="428" t="s">
        <v>475</v>
      </c>
      <c r="F101" s="428" t="s">
        <v>475</v>
      </c>
      <c r="G101" s="428" t="s">
        <v>475</v>
      </c>
      <c r="H101" s="428"/>
      <c r="I101" s="437">
        <v>84836031</v>
      </c>
      <c r="J101" s="428" t="s">
        <v>703</v>
      </c>
      <c r="K101" s="366"/>
      <c r="L101" s="366"/>
      <c r="M101" s="366"/>
      <c r="N101" s="366"/>
      <c r="O101" s="366"/>
      <c r="P101" s="366"/>
      <c r="Q101" s="366"/>
      <c r="R101" s="366"/>
      <c r="S101" s="366"/>
      <c r="T101" s="366"/>
      <c r="U101" s="366"/>
      <c r="V101" s="366"/>
      <c r="W101" s="366"/>
      <c r="X101" s="366"/>
      <c r="Y101" s="366"/>
      <c r="Z101" s="366"/>
      <c r="AA101" s="366"/>
      <c r="AB101" s="366"/>
      <c r="AC101" s="366"/>
      <c r="AD101" s="366"/>
      <c r="AE101" s="366"/>
      <c r="AF101" s="366"/>
      <c r="AG101" s="366"/>
      <c r="AH101" s="366"/>
      <c r="AI101" s="366"/>
      <c r="AJ101" s="366"/>
      <c r="AK101" s="366"/>
      <c r="AL101" s="366"/>
      <c r="AM101" s="366"/>
      <c r="AN101" s="366"/>
      <c r="AO101" s="366"/>
      <c r="AP101" s="366"/>
      <c r="AQ101" s="366"/>
      <c r="AR101" s="366"/>
      <c r="AS101" s="366"/>
      <c r="AT101" s="366"/>
      <c r="AU101" s="366"/>
      <c r="AV101" s="366"/>
      <c r="AW101" s="366"/>
      <c r="AX101" s="366"/>
      <c r="AY101" s="366"/>
      <c r="AZ101" s="366"/>
      <c r="BA101" s="366"/>
      <c r="BB101" s="366"/>
      <c r="BC101" s="366"/>
      <c r="BD101" s="366"/>
      <c r="BE101" s="366"/>
      <c r="BF101" s="366"/>
      <c r="BG101" s="366"/>
      <c r="BH101" s="366"/>
      <c r="BI101" s="366"/>
      <c r="BJ101" s="366"/>
      <c r="BK101" s="366"/>
      <c r="BL101" s="366"/>
      <c r="BM101" s="366"/>
      <c r="BN101" s="366"/>
      <c r="BO101" s="366"/>
      <c r="BP101" s="366"/>
    </row>
    <row r="102" spans="1:68" s="354" customFormat="1" ht="82.8">
      <c r="A102" s="369" t="s">
        <v>704</v>
      </c>
      <c r="B102" s="394" t="s">
        <v>705</v>
      </c>
      <c r="C102" s="393" t="s">
        <v>706</v>
      </c>
      <c r="D102" s="372" t="s">
        <v>25</v>
      </c>
      <c r="E102" s="428" t="s">
        <v>475</v>
      </c>
      <c r="F102" s="428"/>
      <c r="G102" s="428"/>
      <c r="H102" s="428"/>
      <c r="I102" s="438">
        <v>26360000</v>
      </c>
      <c r="J102" s="428" t="s">
        <v>648</v>
      </c>
      <c r="K102" s="366"/>
      <c r="L102" s="366"/>
      <c r="M102" s="366"/>
      <c r="N102" s="366"/>
      <c r="O102" s="366"/>
      <c r="P102" s="366"/>
      <c r="Q102" s="366"/>
      <c r="R102" s="366"/>
      <c r="S102" s="366"/>
      <c r="T102" s="366"/>
      <c r="U102" s="366"/>
      <c r="V102" s="366"/>
      <c r="W102" s="366"/>
      <c r="X102" s="366"/>
      <c r="Y102" s="366"/>
      <c r="Z102" s="366"/>
      <c r="AA102" s="366"/>
      <c r="AB102" s="366"/>
      <c r="AC102" s="366"/>
      <c r="AD102" s="366"/>
      <c r="AE102" s="366"/>
      <c r="AF102" s="366"/>
      <c r="AG102" s="366"/>
      <c r="AH102" s="366"/>
      <c r="AI102" s="366"/>
      <c r="AJ102" s="366"/>
      <c r="AK102" s="366"/>
      <c r="AL102" s="366"/>
      <c r="AM102" s="366"/>
      <c r="AN102" s="366"/>
      <c r="AO102" s="366"/>
      <c r="AP102" s="366"/>
      <c r="AQ102" s="366"/>
      <c r="AR102" s="366"/>
      <c r="AS102" s="366"/>
      <c r="AT102" s="366"/>
      <c r="AU102" s="366"/>
      <c r="AV102" s="366"/>
      <c r="AW102" s="366"/>
      <c r="AX102" s="366"/>
      <c r="AY102" s="366"/>
      <c r="AZ102" s="366"/>
      <c r="BA102" s="366"/>
      <c r="BB102" s="366"/>
      <c r="BC102" s="366"/>
      <c r="BD102" s="366"/>
      <c r="BE102" s="366"/>
      <c r="BF102" s="366"/>
      <c r="BG102" s="366"/>
      <c r="BH102" s="366"/>
      <c r="BI102" s="366"/>
      <c r="BJ102" s="366"/>
      <c r="BK102" s="366"/>
      <c r="BL102" s="366"/>
      <c r="BM102" s="366"/>
      <c r="BN102" s="366"/>
      <c r="BO102" s="366"/>
      <c r="BP102" s="366"/>
    </row>
    <row r="103" spans="1:68" s="354" customFormat="1" ht="41.4">
      <c r="A103" s="369" t="s">
        <v>707</v>
      </c>
      <c r="B103" s="394" t="s">
        <v>708</v>
      </c>
      <c r="C103" s="393" t="s">
        <v>709</v>
      </c>
      <c r="D103" s="372" t="s">
        <v>25</v>
      </c>
      <c r="E103" s="428"/>
      <c r="F103" s="428" t="s">
        <v>475</v>
      </c>
      <c r="G103" s="428"/>
      <c r="H103" s="428"/>
      <c r="I103" s="438">
        <v>27120000</v>
      </c>
      <c r="J103" s="428" t="s">
        <v>648</v>
      </c>
      <c r="K103" s="366"/>
      <c r="L103" s="366"/>
      <c r="M103" s="366"/>
      <c r="N103" s="366"/>
      <c r="O103" s="366"/>
      <c r="P103" s="366"/>
      <c r="Q103" s="366"/>
      <c r="R103" s="366"/>
      <c r="S103" s="366"/>
      <c r="T103" s="366"/>
      <c r="U103" s="366"/>
      <c r="V103" s="366"/>
      <c r="W103" s="366"/>
      <c r="X103" s="366"/>
      <c r="Y103" s="366"/>
      <c r="Z103" s="366"/>
      <c r="AA103" s="366"/>
      <c r="AB103" s="366"/>
      <c r="AC103" s="366"/>
      <c r="AD103" s="366"/>
      <c r="AE103" s="366"/>
      <c r="AF103" s="366"/>
      <c r="AG103" s="366"/>
      <c r="AH103" s="366"/>
      <c r="AI103" s="366"/>
      <c r="AJ103" s="366"/>
      <c r="AK103" s="366"/>
      <c r="AL103" s="366"/>
      <c r="AM103" s="366"/>
      <c r="AN103" s="366"/>
      <c r="AO103" s="366"/>
      <c r="AP103" s="366"/>
      <c r="AQ103" s="366"/>
      <c r="AR103" s="366"/>
      <c r="AS103" s="366"/>
      <c r="AT103" s="366"/>
      <c r="AU103" s="366"/>
      <c r="AV103" s="366"/>
      <c r="AW103" s="366"/>
      <c r="AX103" s="366"/>
      <c r="AY103" s="366"/>
      <c r="AZ103" s="366"/>
      <c r="BA103" s="366"/>
      <c r="BB103" s="366"/>
      <c r="BC103" s="366"/>
      <c r="BD103" s="366"/>
      <c r="BE103" s="366"/>
      <c r="BF103" s="366"/>
      <c r="BG103" s="366"/>
      <c r="BH103" s="366"/>
      <c r="BI103" s="366"/>
      <c r="BJ103" s="366"/>
      <c r="BK103" s="366"/>
      <c r="BL103" s="366"/>
      <c r="BM103" s="366"/>
      <c r="BN103" s="366"/>
      <c r="BO103" s="366"/>
      <c r="BP103" s="366"/>
    </row>
    <row r="104" spans="1:68" s="354" customFormat="1" ht="55.2">
      <c r="A104" s="369" t="s">
        <v>710</v>
      </c>
      <c r="B104" s="394" t="s">
        <v>711</v>
      </c>
      <c r="C104" s="393" t="s">
        <v>712</v>
      </c>
      <c r="D104" s="372" t="s">
        <v>25</v>
      </c>
      <c r="E104" s="428" t="s">
        <v>475</v>
      </c>
      <c r="F104" s="428"/>
      <c r="G104" s="428"/>
      <c r="H104" s="428"/>
      <c r="I104" s="438">
        <v>7000000</v>
      </c>
      <c r="J104" s="428" t="s">
        <v>648</v>
      </c>
      <c r="K104" s="366"/>
      <c r="L104" s="366"/>
      <c r="M104" s="366"/>
      <c r="N104" s="366"/>
      <c r="O104" s="366"/>
      <c r="P104" s="366"/>
      <c r="Q104" s="366"/>
      <c r="R104" s="366"/>
      <c r="S104" s="366"/>
      <c r="T104" s="366"/>
      <c r="U104" s="366"/>
      <c r="V104" s="366"/>
      <c r="W104" s="366"/>
      <c r="X104" s="366"/>
      <c r="Y104" s="366"/>
      <c r="Z104" s="366"/>
      <c r="AA104" s="366"/>
      <c r="AB104" s="366"/>
      <c r="AC104" s="366"/>
      <c r="AD104" s="366"/>
      <c r="AE104" s="366"/>
      <c r="AF104" s="366"/>
      <c r="AG104" s="366"/>
      <c r="AH104" s="366"/>
      <c r="AI104" s="366"/>
      <c r="AJ104" s="366"/>
      <c r="AK104" s="366"/>
      <c r="AL104" s="366"/>
      <c r="AM104" s="366"/>
      <c r="AN104" s="366"/>
      <c r="AO104" s="366"/>
      <c r="AP104" s="366"/>
      <c r="AQ104" s="366"/>
      <c r="AR104" s="366"/>
      <c r="AS104" s="366"/>
      <c r="AT104" s="366"/>
      <c r="AU104" s="366"/>
      <c r="AV104" s="366"/>
      <c r="AW104" s="366"/>
      <c r="AX104" s="366"/>
      <c r="AY104" s="366"/>
      <c r="AZ104" s="366"/>
      <c r="BA104" s="366"/>
      <c r="BB104" s="366"/>
      <c r="BC104" s="366"/>
      <c r="BD104" s="366"/>
      <c r="BE104" s="366"/>
      <c r="BF104" s="366"/>
      <c r="BG104" s="366"/>
      <c r="BH104" s="366"/>
      <c r="BI104" s="366"/>
      <c r="BJ104" s="366"/>
      <c r="BK104" s="366"/>
      <c r="BL104" s="366"/>
      <c r="BM104" s="366"/>
      <c r="BN104" s="366"/>
      <c r="BO104" s="366"/>
      <c r="BP104" s="366"/>
    </row>
    <row r="105" spans="1:68" s="354" customFormat="1" ht="55.2">
      <c r="A105" s="369" t="s">
        <v>713</v>
      </c>
      <c r="B105" s="394" t="s">
        <v>714</v>
      </c>
      <c r="C105" s="393" t="s">
        <v>715</v>
      </c>
      <c r="D105" s="372" t="s">
        <v>25</v>
      </c>
      <c r="E105" s="428" t="s">
        <v>475</v>
      </c>
      <c r="F105" s="428" t="s">
        <v>475</v>
      </c>
      <c r="G105" s="428"/>
      <c r="H105" s="428"/>
      <c r="I105" s="438">
        <v>10000000</v>
      </c>
      <c r="J105" s="428" t="s">
        <v>648</v>
      </c>
      <c r="K105" s="366"/>
      <c r="L105" s="366"/>
      <c r="M105" s="366"/>
      <c r="N105" s="366"/>
      <c r="O105" s="366"/>
      <c r="P105" s="366"/>
      <c r="Q105" s="366"/>
      <c r="R105" s="366"/>
      <c r="S105" s="366"/>
      <c r="T105" s="366"/>
      <c r="U105" s="366"/>
      <c r="V105" s="366"/>
      <c r="W105" s="366"/>
      <c r="X105" s="366"/>
      <c r="Y105" s="366"/>
      <c r="Z105" s="366"/>
      <c r="AA105" s="366"/>
      <c r="AB105" s="366"/>
      <c r="AC105" s="366"/>
      <c r="AD105" s="366"/>
      <c r="AE105" s="366"/>
      <c r="AF105" s="366"/>
      <c r="AG105" s="366"/>
      <c r="AH105" s="366"/>
      <c r="AI105" s="366"/>
      <c r="AJ105" s="366"/>
      <c r="AK105" s="366"/>
      <c r="AL105" s="366"/>
      <c r="AM105" s="366"/>
      <c r="AN105" s="366"/>
      <c r="AO105" s="366"/>
      <c r="AP105" s="366"/>
      <c r="AQ105" s="366"/>
      <c r="AR105" s="366"/>
      <c r="AS105" s="366"/>
      <c r="AT105" s="366"/>
      <c r="AU105" s="366"/>
      <c r="AV105" s="366"/>
      <c r="AW105" s="366"/>
      <c r="AX105" s="366"/>
      <c r="AY105" s="366"/>
      <c r="AZ105" s="366"/>
      <c r="BA105" s="366"/>
      <c r="BB105" s="366"/>
      <c r="BC105" s="366"/>
      <c r="BD105" s="366"/>
      <c r="BE105" s="366"/>
      <c r="BF105" s="366"/>
      <c r="BG105" s="366"/>
      <c r="BH105" s="366"/>
      <c r="BI105" s="366"/>
      <c r="BJ105" s="366"/>
      <c r="BK105" s="366"/>
      <c r="BL105" s="366"/>
      <c r="BM105" s="366"/>
      <c r="BN105" s="366"/>
      <c r="BO105" s="366"/>
      <c r="BP105" s="366"/>
    </row>
    <row r="106" spans="1:68" s="354" customFormat="1" ht="27.6">
      <c r="A106" s="369" t="s">
        <v>716</v>
      </c>
      <c r="B106" s="394" t="s">
        <v>717</v>
      </c>
      <c r="C106" s="393" t="s">
        <v>718</v>
      </c>
      <c r="D106" s="372" t="s">
        <v>25</v>
      </c>
      <c r="E106" s="428" t="s">
        <v>475</v>
      </c>
      <c r="F106" s="428" t="s">
        <v>475</v>
      </c>
      <c r="G106" s="428" t="s">
        <v>475</v>
      </c>
      <c r="H106" s="428" t="s">
        <v>475</v>
      </c>
      <c r="I106" s="437">
        <v>2000000</v>
      </c>
      <c r="J106" s="428" t="s">
        <v>428</v>
      </c>
      <c r="K106" s="366"/>
      <c r="L106" s="366"/>
      <c r="M106" s="366"/>
      <c r="N106" s="366"/>
      <c r="O106" s="366"/>
      <c r="P106" s="366"/>
      <c r="Q106" s="366"/>
      <c r="R106" s="366"/>
      <c r="S106" s="366"/>
      <c r="T106" s="366"/>
      <c r="U106" s="366"/>
      <c r="V106" s="366"/>
      <c r="W106" s="366"/>
      <c r="X106" s="366"/>
      <c r="Y106" s="366"/>
      <c r="Z106" s="366"/>
      <c r="AA106" s="366"/>
      <c r="AB106" s="366"/>
      <c r="AC106" s="366"/>
      <c r="AD106" s="366"/>
      <c r="AE106" s="366"/>
      <c r="AF106" s="366"/>
      <c r="AG106" s="366"/>
      <c r="AH106" s="366"/>
      <c r="AI106" s="366"/>
      <c r="AJ106" s="366"/>
      <c r="AK106" s="366"/>
      <c r="AL106" s="366"/>
      <c r="AM106" s="366"/>
      <c r="AN106" s="366"/>
      <c r="AO106" s="366"/>
      <c r="AP106" s="366"/>
      <c r="AQ106" s="366"/>
      <c r="AR106" s="366"/>
      <c r="AS106" s="366"/>
      <c r="AT106" s="366"/>
      <c r="AU106" s="366"/>
      <c r="AV106" s="366"/>
      <c r="AW106" s="366"/>
      <c r="AX106" s="366"/>
      <c r="AY106" s="366"/>
      <c r="AZ106" s="366"/>
      <c r="BA106" s="366"/>
      <c r="BB106" s="366"/>
      <c r="BC106" s="366"/>
      <c r="BD106" s="366"/>
      <c r="BE106" s="366"/>
      <c r="BF106" s="366"/>
      <c r="BG106" s="366"/>
      <c r="BH106" s="366"/>
      <c r="BI106" s="366"/>
      <c r="BJ106" s="366"/>
      <c r="BK106" s="366"/>
      <c r="BL106" s="366"/>
      <c r="BM106" s="366"/>
      <c r="BN106" s="366"/>
      <c r="BO106" s="366"/>
      <c r="BP106" s="366"/>
    </row>
    <row r="107" spans="1:68" s="354" customFormat="1" ht="41.4">
      <c r="A107" s="369" t="s">
        <v>719</v>
      </c>
      <c r="B107" s="394" t="s">
        <v>720</v>
      </c>
      <c r="C107" s="393" t="s">
        <v>721</v>
      </c>
      <c r="D107" s="372" t="s">
        <v>25</v>
      </c>
      <c r="E107" s="428" t="s">
        <v>475</v>
      </c>
      <c r="F107" s="428" t="s">
        <v>475</v>
      </c>
      <c r="G107" s="428"/>
      <c r="H107" s="428"/>
      <c r="I107" s="438">
        <v>12062500</v>
      </c>
      <c r="J107" s="428" t="s">
        <v>648</v>
      </c>
      <c r="K107" s="366"/>
      <c r="L107" s="366"/>
      <c r="M107" s="366"/>
      <c r="N107" s="366"/>
      <c r="O107" s="366"/>
      <c r="P107" s="366"/>
      <c r="Q107" s="366"/>
      <c r="R107" s="366"/>
      <c r="S107" s="366"/>
      <c r="T107" s="366"/>
      <c r="U107" s="366"/>
      <c r="V107" s="366"/>
      <c r="W107" s="366"/>
      <c r="X107" s="366"/>
      <c r="Y107" s="366"/>
      <c r="Z107" s="366"/>
      <c r="AA107" s="366"/>
      <c r="AB107" s="366"/>
      <c r="AC107" s="366"/>
      <c r="AD107" s="366"/>
      <c r="AE107" s="366"/>
      <c r="AF107" s="366"/>
      <c r="AG107" s="366"/>
      <c r="AH107" s="366"/>
      <c r="AI107" s="366"/>
      <c r="AJ107" s="366"/>
      <c r="AK107" s="366"/>
      <c r="AL107" s="366"/>
      <c r="AM107" s="366"/>
      <c r="AN107" s="366"/>
      <c r="AO107" s="366"/>
      <c r="AP107" s="366"/>
      <c r="AQ107" s="366"/>
      <c r="AR107" s="366"/>
      <c r="AS107" s="366"/>
      <c r="AT107" s="366"/>
      <c r="AU107" s="366"/>
      <c r="AV107" s="366"/>
      <c r="AW107" s="366"/>
      <c r="AX107" s="366"/>
      <c r="AY107" s="366"/>
      <c r="AZ107" s="366"/>
      <c r="BA107" s="366"/>
      <c r="BB107" s="366"/>
      <c r="BC107" s="366"/>
      <c r="BD107" s="366"/>
      <c r="BE107" s="366"/>
      <c r="BF107" s="366"/>
      <c r="BG107" s="366"/>
      <c r="BH107" s="366"/>
      <c r="BI107" s="366"/>
      <c r="BJ107" s="366"/>
      <c r="BK107" s="366"/>
      <c r="BL107" s="366"/>
      <c r="BM107" s="366"/>
      <c r="BN107" s="366"/>
      <c r="BO107" s="366"/>
      <c r="BP107" s="366"/>
    </row>
    <row r="108" spans="1:68" s="354" customFormat="1" ht="27.6">
      <c r="A108" s="369" t="s">
        <v>722</v>
      </c>
      <c r="B108" s="394" t="s">
        <v>723</v>
      </c>
      <c r="C108" s="393" t="s">
        <v>724</v>
      </c>
      <c r="D108" s="372" t="s">
        <v>25</v>
      </c>
      <c r="E108" s="428" t="s">
        <v>475</v>
      </c>
      <c r="F108" s="428" t="s">
        <v>475</v>
      </c>
      <c r="G108" s="428" t="s">
        <v>475</v>
      </c>
      <c r="H108" s="428" t="s">
        <v>475</v>
      </c>
      <c r="I108" s="438">
        <v>3000000</v>
      </c>
      <c r="J108" s="428" t="s">
        <v>428</v>
      </c>
      <c r="K108" s="366"/>
      <c r="L108" s="366"/>
      <c r="M108" s="366"/>
      <c r="N108" s="366"/>
      <c r="O108" s="366"/>
      <c r="P108" s="366"/>
      <c r="Q108" s="366"/>
      <c r="R108" s="366"/>
      <c r="S108" s="366"/>
      <c r="T108" s="366"/>
      <c r="U108" s="366"/>
      <c r="V108" s="366"/>
      <c r="W108" s="366"/>
      <c r="X108" s="366"/>
      <c r="Y108" s="366"/>
      <c r="Z108" s="366"/>
      <c r="AA108" s="366"/>
      <c r="AB108" s="366"/>
      <c r="AC108" s="366"/>
      <c r="AD108" s="366"/>
      <c r="AE108" s="366"/>
      <c r="AF108" s="366"/>
      <c r="AG108" s="366"/>
      <c r="AH108" s="366"/>
      <c r="AI108" s="366"/>
      <c r="AJ108" s="366"/>
      <c r="AK108" s="366"/>
      <c r="AL108" s="366"/>
      <c r="AM108" s="366"/>
      <c r="AN108" s="366"/>
      <c r="AO108" s="366"/>
      <c r="AP108" s="366"/>
      <c r="AQ108" s="366"/>
      <c r="AR108" s="366"/>
      <c r="AS108" s="366"/>
      <c r="AT108" s="366"/>
      <c r="AU108" s="366"/>
      <c r="AV108" s="366"/>
      <c r="AW108" s="366"/>
      <c r="AX108" s="366"/>
      <c r="AY108" s="366"/>
      <c r="AZ108" s="366"/>
      <c r="BA108" s="366"/>
      <c r="BB108" s="366"/>
      <c r="BC108" s="366"/>
      <c r="BD108" s="366"/>
      <c r="BE108" s="366"/>
      <c r="BF108" s="366"/>
      <c r="BG108" s="366"/>
      <c r="BH108" s="366"/>
      <c r="BI108" s="366"/>
      <c r="BJ108" s="366"/>
      <c r="BK108" s="366"/>
      <c r="BL108" s="366"/>
      <c r="BM108" s="366"/>
      <c r="BN108" s="366"/>
      <c r="BO108" s="366"/>
      <c r="BP108" s="366"/>
    </row>
    <row r="109" spans="1:68" s="354" customFormat="1" ht="41.4">
      <c r="A109" s="369" t="s">
        <v>725</v>
      </c>
      <c r="B109" s="394" t="s">
        <v>726</v>
      </c>
      <c r="C109" s="393" t="s">
        <v>727</v>
      </c>
      <c r="D109" s="372" t="s">
        <v>25</v>
      </c>
      <c r="E109" s="428" t="s">
        <v>475</v>
      </c>
      <c r="F109" s="428" t="s">
        <v>475</v>
      </c>
      <c r="G109" s="428" t="s">
        <v>475</v>
      </c>
      <c r="H109" s="428" t="s">
        <v>475</v>
      </c>
      <c r="I109" s="438">
        <v>4000000</v>
      </c>
      <c r="J109" s="428" t="s">
        <v>428</v>
      </c>
      <c r="K109" s="366"/>
      <c r="L109" s="366"/>
      <c r="M109" s="366"/>
      <c r="N109" s="366"/>
      <c r="O109" s="366"/>
      <c r="P109" s="366"/>
      <c r="Q109" s="366"/>
      <c r="R109" s="366"/>
      <c r="S109" s="366"/>
      <c r="T109" s="366"/>
      <c r="U109" s="366"/>
      <c r="V109" s="366"/>
      <c r="W109" s="366"/>
      <c r="X109" s="366"/>
      <c r="Y109" s="366"/>
      <c r="Z109" s="366"/>
      <c r="AA109" s="366"/>
      <c r="AB109" s="366"/>
      <c r="AC109" s="366"/>
      <c r="AD109" s="366"/>
      <c r="AE109" s="366"/>
      <c r="AF109" s="366"/>
      <c r="AG109" s="366"/>
      <c r="AH109" s="366"/>
      <c r="AI109" s="366"/>
      <c r="AJ109" s="366"/>
      <c r="AK109" s="366"/>
      <c r="AL109" s="366"/>
      <c r="AM109" s="366"/>
      <c r="AN109" s="366"/>
      <c r="AO109" s="366"/>
      <c r="AP109" s="366"/>
      <c r="AQ109" s="366"/>
      <c r="AR109" s="366"/>
      <c r="AS109" s="366"/>
      <c r="AT109" s="366"/>
      <c r="AU109" s="366"/>
      <c r="AV109" s="366"/>
      <c r="AW109" s="366"/>
      <c r="AX109" s="366"/>
      <c r="AY109" s="366"/>
      <c r="AZ109" s="366"/>
      <c r="BA109" s="366"/>
      <c r="BB109" s="366"/>
      <c r="BC109" s="366"/>
      <c r="BD109" s="366"/>
      <c r="BE109" s="366"/>
      <c r="BF109" s="366"/>
      <c r="BG109" s="366"/>
      <c r="BH109" s="366"/>
      <c r="BI109" s="366"/>
      <c r="BJ109" s="366"/>
      <c r="BK109" s="366"/>
      <c r="BL109" s="366"/>
      <c r="BM109" s="366"/>
      <c r="BN109" s="366"/>
      <c r="BO109" s="366"/>
      <c r="BP109" s="366"/>
    </row>
    <row r="110" spans="1:68" s="354" customFormat="1" ht="27.6">
      <c r="A110" s="369" t="s">
        <v>728</v>
      </c>
      <c r="B110" s="394" t="s">
        <v>729</v>
      </c>
      <c r="C110" s="393" t="s">
        <v>730</v>
      </c>
      <c r="D110" s="372" t="s">
        <v>25</v>
      </c>
      <c r="E110" s="428" t="s">
        <v>475</v>
      </c>
      <c r="F110" s="428" t="s">
        <v>475</v>
      </c>
      <c r="G110" s="428"/>
      <c r="H110" s="428"/>
      <c r="I110" s="438">
        <v>4438000</v>
      </c>
      <c r="J110" s="428" t="s">
        <v>648</v>
      </c>
      <c r="K110" s="366"/>
      <c r="L110" s="366"/>
      <c r="M110" s="366"/>
      <c r="N110" s="366"/>
      <c r="O110" s="366"/>
      <c r="P110" s="366"/>
      <c r="Q110" s="366"/>
      <c r="R110" s="366"/>
      <c r="S110" s="366"/>
      <c r="T110" s="366"/>
      <c r="U110" s="366"/>
      <c r="V110" s="366"/>
      <c r="W110" s="366"/>
      <c r="X110" s="366"/>
      <c r="Y110" s="366"/>
      <c r="Z110" s="366"/>
      <c r="AA110" s="366"/>
      <c r="AB110" s="366"/>
      <c r="AC110" s="366"/>
      <c r="AD110" s="366"/>
      <c r="AE110" s="366"/>
      <c r="AF110" s="366"/>
      <c r="AG110" s="366"/>
      <c r="AH110" s="366"/>
      <c r="AI110" s="366"/>
      <c r="AJ110" s="366"/>
      <c r="AK110" s="366"/>
      <c r="AL110" s="366"/>
      <c r="AM110" s="366"/>
      <c r="AN110" s="366"/>
      <c r="AO110" s="366"/>
      <c r="AP110" s="366"/>
      <c r="AQ110" s="366"/>
      <c r="AR110" s="366"/>
      <c r="AS110" s="366"/>
      <c r="AT110" s="366"/>
      <c r="AU110" s="366"/>
      <c r="AV110" s="366"/>
      <c r="AW110" s="366"/>
      <c r="AX110" s="366"/>
      <c r="AY110" s="366"/>
      <c r="AZ110" s="366"/>
      <c r="BA110" s="366"/>
      <c r="BB110" s="366"/>
      <c r="BC110" s="366"/>
      <c r="BD110" s="366"/>
      <c r="BE110" s="366"/>
      <c r="BF110" s="366"/>
      <c r="BG110" s="366"/>
      <c r="BH110" s="366"/>
      <c r="BI110" s="366"/>
      <c r="BJ110" s="366"/>
      <c r="BK110" s="366"/>
      <c r="BL110" s="366"/>
      <c r="BM110" s="366"/>
      <c r="BN110" s="366"/>
      <c r="BO110" s="366"/>
      <c r="BP110" s="366"/>
    </row>
    <row r="111" spans="1:68" s="354" customFormat="1" ht="27.6">
      <c r="A111" s="369" t="s">
        <v>731</v>
      </c>
      <c r="B111" s="394" t="s">
        <v>732</v>
      </c>
      <c r="C111" s="393" t="s">
        <v>733</v>
      </c>
      <c r="D111" s="372" t="s">
        <v>25</v>
      </c>
      <c r="E111" s="428" t="s">
        <v>475</v>
      </c>
      <c r="F111" s="428" t="s">
        <v>475</v>
      </c>
      <c r="G111" s="428"/>
      <c r="H111" s="428"/>
      <c r="I111" s="438">
        <v>15000000</v>
      </c>
      <c r="J111" s="428" t="s">
        <v>648</v>
      </c>
      <c r="K111" s="366"/>
      <c r="L111" s="366"/>
      <c r="M111" s="366"/>
      <c r="N111" s="366"/>
      <c r="O111" s="366"/>
      <c r="P111" s="366"/>
      <c r="Q111" s="366"/>
      <c r="R111" s="366"/>
      <c r="S111" s="366"/>
      <c r="T111" s="366"/>
      <c r="U111" s="366"/>
      <c r="V111" s="366"/>
      <c r="W111" s="366"/>
      <c r="X111" s="366"/>
      <c r="Y111" s="366"/>
      <c r="Z111" s="366"/>
      <c r="AA111" s="366"/>
      <c r="AB111" s="366"/>
      <c r="AC111" s="366"/>
      <c r="AD111" s="366"/>
      <c r="AE111" s="366"/>
      <c r="AF111" s="366"/>
      <c r="AG111" s="366"/>
      <c r="AH111" s="366"/>
      <c r="AI111" s="366"/>
      <c r="AJ111" s="366"/>
      <c r="AK111" s="366"/>
      <c r="AL111" s="366"/>
      <c r="AM111" s="366"/>
      <c r="AN111" s="366"/>
      <c r="AO111" s="366"/>
      <c r="AP111" s="366"/>
      <c r="AQ111" s="366"/>
      <c r="AR111" s="366"/>
      <c r="AS111" s="366"/>
      <c r="AT111" s="366"/>
      <c r="AU111" s="366"/>
      <c r="AV111" s="366"/>
      <c r="AW111" s="366"/>
      <c r="AX111" s="366"/>
      <c r="AY111" s="366"/>
      <c r="AZ111" s="366"/>
      <c r="BA111" s="366"/>
      <c r="BB111" s="366"/>
      <c r="BC111" s="366"/>
      <c r="BD111" s="366"/>
      <c r="BE111" s="366"/>
      <c r="BF111" s="366"/>
      <c r="BG111" s="366"/>
      <c r="BH111" s="366"/>
      <c r="BI111" s="366"/>
      <c r="BJ111" s="366"/>
      <c r="BK111" s="366"/>
      <c r="BL111" s="366"/>
      <c r="BM111" s="366"/>
      <c r="BN111" s="366"/>
      <c r="BO111" s="366"/>
      <c r="BP111" s="366"/>
    </row>
    <row r="112" spans="1:68" s="354" customFormat="1" ht="27.6">
      <c r="A112" s="369" t="s">
        <v>734</v>
      </c>
      <c r="B112" s="394" t="s">
        <v>735</v>
      </c>
      <c r="C112" s="393" t="s">
        <v>736</v>
      </c>
      <c r="D112" s="372" t="s">
        <v>25</v>
      </c>
      <c r="E112" s="428" t="s">
        <v>475</v>
      </c>
      <c r="F112" s="428" t="s">
        <v>475</v>
      </c>
      <c r="G112" s="428" t="s">
        <v>475</v>
      </c>
      <c r="H112" s="428" t="s">
        <v>475</v>
      </c>
      <c r="I112" s="438">
        <v>10000000</v>
      </c>
      <c r="J112" s="428" t="s">
        <v>428</v>
      </c>
      <c r="K112" s="366"/>
      <c r="L112" s="366"/>
      <c r="M112" s="366"/>
      <c r="N112" s="366"/>
      <c r="O112" s="366"/>
      <c r="P112" s="366"/>
      <c r="Q112" s="366"/>
      <c r="R112" s="366"/>
      <c r="S112" s="366"/>
      <c r="T112" s="366"/>
      <c r="U112" s="366"/>
      <c r="V112" s="366"/>
      <c r="W112" s="366"/>
      <c r="X112" s="366"/>
      <c r="Y112" s="366"/>
      <c r="Z112" s="366"/>
      <c r="AA112" s="366"/>
      <c r="AB112" s="366"/>
      <c r="AC112" s="366"/>
      <c r="AD112" s="366"/>
      <c r="AE112" s="366"/>
      <c r="AF112" s="366"/>
      <c r="AG112" s="366"/>
      <c r="AH112" s="366"/>
      <c r="AI112" s="366"/>
      <c r="AJ112" s="366"/>
      <c r="AK112" s="366"/>
      <c r="AL112" s="366"/>
      <c r="AM112" s="366"/>
      <c r="AN112" s="366"/>
      <c r="AO112" s="366"/>
      <c r="AP112" s="366"/>
      <c r="AQ112" s="366"/>
      <c r="AR112" s="366"/>
      <c r="AS112" s="366"/>
      <c r="AT112" s="366"/>
      <c r="AU112" s="366"/>
      <c r="AV112" s="366"/>
      <c r="AW112" s="366"/>
      <c r="AX112" s="366"/>
      <c r="AY112" s="366"/>
      <c r="AZ112" s="366"/>
      <c r="BA112" s="366"/>
      <c r="BB112" s="366"/>
      <c r="BC112" s="366"/>
      <c r="BD112" s="366"/>
      <c r="BE112" s="366"/>
      <c r="BF112" s="366"/>
      <c r="BG112" s="366"/>
      <c r="BH112" s="366"/>
      <c r="BI112" s="366"/>
      <c r="BJ112" s="366"/>
      <c r="BK112" s="366"/>
      <c r="BL112" s="366"/>
      <c r="BM112" s="366"/>
      <c r="BN112" s="366"/>
      <c r="BO112" s="366"/>
      <c r="BP112" s="366"/>
    </row>
    <row r="113" spans="1:68" s="354" customFormat="1" ht="27.6">
      <c r="A113" s="369" t="s">
        <v>737</v>
      </c>
      <c r="B113" s="394" t="s">
        <v>738</v>
      </c>
      <c r="C113" s="393" t="s">
        <v>739</v>
      </c>
      <c r="D113" s="372" t="s">
        <v>111</v>
      </c>
      <c r="E113" s="392" t="s">
        <v>475</v>
      </c>
      <c r="F113" s="392" t="s">
        <v>475</v>
      </c>
      <c r="G113" s="392" t="s">
        <v>475</v>
      </c>
      <c r="H113" s="392" t="s">
        <v>475</v>
      </c>
      <c r="I113" s="437">
        <v>45000000</v>
      </c>
      <c r="J113" s="392" t="s">
        <v>740</v>
      </c>
      <c r="K113" s="366"/>
      <c r="L113" s="366"/>
      <c r="M113" s="366"/>
      <c r="N113" s="366"/>
      <c r="O113" s="366"/>
      <c r="P113" s="366"/>
      <c r="Q113" s="366"/>
      <c r="R113" s="366"/>
      <c r="S113" s="366"/>
      <c r="T113" s="366"/>
      <c r="U113" s="366"/>
      <c r="V113" s="366"/>
      <c r="W113" s="366"/>
      <c r="X113" s="366"/>
      <c r="Y113" s="366"/>
      <c r="Z113" s="366"/>
      <c r="AA113" s="366"/>
      <c r="AB113" s="366"/>
      <c r="AC113" s="366"/>
      <c r="AD113" s="366"/>
      <c r="AE113" s="366"/>
      <c r="AF113" s="366"/>
      <c r="AG113" s="366"/>
      <c r="AH113" s="366"/>
      <c r="AI113" s="366"/>
      <c r="AJ113" s="366"/>
      <c r="AK113" s="366"/>
      <c r="AL113" s="366"/>
      <c r="AM113" s="366"/>
      <c r="AN113" s="366"/>
      <c r="AO113" s="366"/>
      <c r="AP113" s="366"/>
      <c r="AQ113" s="366"/>
      <c r="AR113" s="366"/>
      <c r="AS113" s="366"/>
      <c r="AT113" s="366"/>
      <c r="AU113" s="366"/>
      <c r="AV113" s="366"/>
      <c r="AW113" s="366"/>
      <c r="AX113" s="366"/>
      <c r="AY113" s="366"/>
      <c r="AZ113" s="366"/>
      <c r="BA113" s="366"/>
      <c r="BB113" s="366"/>
      <c r="BC113" s="366"/>
      <c r="BD113" s="366"/>
      <c r="BE113" s="366"/>
      <c r="BF113" s="366"/>
      <c r="BG113" s="366"/>
      <c r="BH113" s="366"/>
      <c r="BI113" s="366"/>
      <c r="BJ113" s="366"/>
      <c r="BK113" s="366"/>
      <c r="BL113" s="366"/>
      <c r="BM113" s="366"/>
      <c r="BN113" s="366"/>
      <c r="BO113" s="366"/>
      <c r="BP113" s="366"/>
    </row>
    <row r="114" spans="1:68" s="354" customFormat="1" ht="55.2">
      <c r="A114" s="369" t="s">
        <v>741</v>
      </c>
      <c r="B114" s="429" t="s">
        <v>742</v>
      </c>
      <c r="C114" s="430" t="s">
        <v>743</v>
      </c>
      <c r="D114" s="372" t="s">
        <v>111</v>
      </c>
      <c r="E114" s="431" t="s">
        <v>475</v>
      </c>
      <c r="F114" s="431" t="s">
        <v>475</v>
      </c>
      <c r="G114" s="431" t="s">
        <v>475</v>
      </c>
      <c r="H114" s="431" t="s">
        <v>475</v>
      </c>
      <c r="I114" s="437">
        <v>15000000</v>
      </c>
      <c r="J114" s="431" t="s">
        <v>428</v>
      </c>
      <c r="K114" s="366"/>
      <c r="L114" s="366"/>
      <c r="M114" s="366"/>
      <c r="N114" s="366"/>
      <c r="O114" s="366"/>
      <c r="P114" s="366"/>
      <c r="Q114" s="366"/>
      <c r="R114" s="366"/>
      <c r="S114" s="366"/>
      <c r="T114" s="366"/>
      <c r="U114" s="366"/>
      <c r="V114" s="366"/>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c r="BF114" s="366"/>
      <c r="BG114" s="366"/>
      <c r="BH114" s="366"/>
      <c r="BI114" s="366"/>
      <c r="BJ114" s="366"/>
      <c r="BK114" s="366"/>
      <c r="BL114" s="366"/>
      <c r="BM114" s="366"/>
      <c r="BN114" s="366"/>
      <c r="BO114" s="366"/>
      <c r="BP114" s="366"/>
    </row>
    <row r="115" spans="1:68" s="354" customFormat="1" ht="27.6">
      <c r="A115" s="369" t="s">
        <v>744</v>
      </c>
      <c r="B115" s="394" t="s">
        <v>745</v>
      </c>
      <c r="C115" s="393" t="s">
        <v>746</v>
      </c>
      <c r="D115" s="372" t="s">
        <v>111</v>
      </c>
      <c r="E115" s="392"/>
      <c r="F115" s="392"/>
      <c r="G115" s="392" t="s">
        <v>475</v>
      </c>
      <c r="H115" s="392"/>
      <c r="I115" s="437">
        <v>10000000</v>
      </c>
      <c r="J115" s="392" t="s">
        <v>747</v>
      </c>
      <c r="K115" s="366"/>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6"/>
      <c r="AZ115" s="366"/>
      <c r="BA115" s="366"/>
      <c r="BB115" s="366"/>
      <c r="BC115" s="366"/>
      <c r="BD115" s="366"/>
      <c r="BE115" s="366"/>
      <c r="BF115" s="366"/>
      <c r="BG115" s="366"/>
      <c r="BH115" s="366"/>
      <c r="BI115" s="366"/>
      <c r="BJ115" s="366"/>
      <c r="BK115" s="366"/>
      <c r="BL115" s="366"/>
      <c r="BM115" s="366"/>
      <c r="BN115" s="366"/>
      <c r="BO115" s="366"/>
      <c r="BP115" s="366"/>
    </row>
    <row r="116" spans="1:68" s="354" customFormat="1" ht="27.6">
      <c r="A116" s="369" t="s">
        <v>748</v>
      </c>
      <c r="B116" s="394" t="s">
        <v>749</v>
      </c>
      <c r="C116" s="393" t="s">
        <v>750</v>
      </c>
      <c r="D116" s="372" t="s">
        <v>111</v>
      </c>
      <c r="E116" s="392" t="s">
        <v>475</v>
      </c>
      <c r="F116" s="392" t="s">
        <v>475</v>
      </c>
      <c r="G116" s="392" t="s">
        <v>475</v>
      </c>
      <c r="H116" s="392" t="s">
        <v>475</v>
      </c>
      <c r="I116" s="437">
        <v>15000000</v>
      </c>
      <c r="J116" s="392" t="s">
        <v>428</v>
      </c>
      <c r="K116" s="366"/>
      <c r="L116" s="366"/>
      <c r="M116" s="366"/>
      <c r="N116" s="366"/>
      <c r="O116" s="366"/>
      <c r="P116" s="366"/>
      <c r="Q116" s="366"/>
      <c r="R116" s="366"/>
      <c r="S116" s="366"/>
      <c r="T116" s="366"/>
      <c r="U116" s="366"/>
      <c r="V116" s="366"/>
      <c r="W116" s="366"/>
      <c r="X116" s="366"/>
      <c r="Y116" s="366"/>
      <c r="Z116" s="366"/>
      <c r="AA116" s="366"/>
      <c r="AB116" s="366"/>
      <c r="AC116" s="366"/>
      <c r="AD116" s="366"/>
      <c r="AE116" s="366"/>
      <c r="AF116" s="366"/>
      <c r="AG116" s="366"/>
      <c r="AH116" s="366"/>
      <c r="AI116" s="366"/>
      <c r="AJ116" s="366"/>
      <c r="AK116" s="366"/>
      <c r="AL116" s="366"/>
      <c r="AM116" s="366"/>
      <c r="AN116" s="366"/>
      <c r="AO116" s="366"/>
      <c r="AP116" s="366"/>
      <c r="AQ116" s="366"/>
      <c r="AR116" s="366"/>
      <c r="AS116" s="366"/>
      <c r="AT116" s="366"/>
      <c r="AU116" s="366"/>
      <c r="AV116" s="366"/>
      <c r="AW116" s="366"/>
      <c r="AX116" s="366"/>
      <c r="AY116" s="366"/>
      <c r="AZ116" s="366"/>
      <c r="BA116" s="366"/>
      <c r="BB116" s="366"/>
      <c r="BC116" s="366"/>
      <c r="BD116" s="366"/>
      <c r="BE116" s="366"/>
      <c r="BF116" s="366"/>
      <c r="BG116" s="366"/>
      <c r="BH116" s="366"/>
      <c r="BI116" s="366"/>
      <c r="BJ116" s="366"/>
      <c r="BK116" s="366"/>
      <c r="BL116" s="366"/>
      <c r="BM116" s="366"/>
      <c r="BN116" s="366"/>
      <c r="BO116" s="366"/>
      <c r="BP116" s="366"/>
    </row>
    <row r="117" spans="1:68" s="354" customFormat="1" ht="55.2">
      <c r="A117" s="369" t="s">
        <v>751</v>
      </c>
      <c r="B117" s="394" t="s">
        <v>752</v>
      </c>
      <c r="C117" s="393" t="s">
        <v>753</v>
      </c>
      <c r="D117" s="372" t="s">
        <v>111</v>
      </c>
      <c r="E117" s="392"/>
      <c r="F117" s="392" t="s">
        <v>475</v>
      </c>
      <c r="G117" s="392" t="s">
        <v>475</v>
      </c>
      <c r="H117" s="392" t="s">
        <v>475</v>
      </c>
      <c r="I117" s="437">
        <v>10000000</v>
      </c>
      <c r="J117" s="392" t="s">
        <v>428</v>
      </c>
      <c r="K117" s="366"/>
      <c r="L117" s="366"/>
      <c r="M117" s="366"/>
      <c r="N117" s="366"/>
      <c r="O117" s="366"/>
      <c r="P117" s="366"/>
      <c r="Q117" s="366"/>
      <c r="R117" s="366"/>
      <c r="S117" s="366"/>
      <c r="T117" s="366"/>
      <c r="U117" s="366"/>
      <c r="V117" s="366"/>
      <c r="W117" s="366"/>
      <c r="X117" s="366"/>
      <c r="Y117" s="366"/>
      <c r="Z117" s="366"/>
      <c r="AA117" s="366"/>
      <c r="AB117" s="366"/>
      <c r="AC117" s="366"/>
      <c r="AD117" s="366"/>
      <c r="AE117" s="366"/>
      <c r="AF117" s="366"/>
      <c r="AG117" s="366"/>
      <c r="AH117" s="366"/>
      <c r="AI117" s="366"/>
      <c r="AJ117" s="366"/>
      <c r="AK117" s="366"/>
      <c r="AL117" s="366"/>
      <c r="AM117" s="366"/>
      <c r="AN117" s="366"/>
      <c r="AO117" s="366"/>
      <c r="AP117" s="366"/>
      <c r="AQ117" s="366"/>
      <c r="AR117" s="366"/>
      <c r="AS117" s="366"/>
      <c r="AT117" s="366"/>
      <c r="AU117" s="366"/>
      <c r="AV117" s="366"/>
      <c r="AW117" s="366"/>
      <c r="AX117" s="366"/>
      <c r="AY117" s="366"/>
      <c r="AZ117" s="366"/>
      <c r="BA117" s="366"/>
      <c r="BB117" s="366"/>
      <c r="BC117" s="366"/>
      <c r="BD117" s="366"/>
      <c r="BE117" s="366"/>
      <c r="BF117" s="366"/>
      <c r="BG117" s="366"/>
      <c r="BH117" s="366"/>
      <c r="BI117" s="366"/>
      <c r="BJ117" s="366"/>
      <c r="BK117" s="366"/>
      <c r="BL117" s="366"/>
      <c r="BM117" s="366"/>
      <c r="BN117" s="366"/>
      <c r="BO117" s="366"/>
      <c r="BP117" s="366"/>
    </row>
    <row r="118" spans="1:68" s="354" customFormat="1" ht="55.2">
      <c r="A118" s="369" t="s">
        <v>754</v>
      </c>
      <c r="B118" s="394" t="s">
        <v>755</v>
      </c>
      <c r="C118" s="393" t="s">
        <v>756</v>
      </c>
      <c r="D118" s="372" t="s">
        <v>111</v>
      </c>
      <c r="E118" s="392" t="s">
        <v>475</v>
      </c>
      <c r="F118" s="392" t="s">
        <v>475</v>
      </c>
      <c r="G118" s="392" t="s">
        <v>475</v>
      </c>
      <c r="H118" s="392" t="s">
        <v>475</v>
      </c>
      <c r="I118" s="437">
        <v>0</v>
      </c>
      <c r="J118" s="392" t="s">
        <v>428</v>
      </c>
      <c r="K118" s="366"/>
      <c r="L118" s="366"/>
      <c r="M118" s="366"/>
      <c r="N118" s="366"/>
      <c r="O118" s="366"/>
      <c r="P118" s="366"/>
      <c r="Q118" s="366"/>
      <c r="R118" s="366"/>
      <c r="S118" s="366"/>
      <c r="T118" s="366"/>
      <c r="U118" s="366"/>
      <c r="V118" s="366"/>
      <c r="W118" s="366"/>
      <c r="X118" s="366"/>
      <c r="Y118" s="366"/>
      <c r="Z118" s="366"/>
      <c r="AA118" s="366"/>
      <c r="AB118" s="366"/>
      <c r="AC118" s="366"/>
      <c r="AD118" s="366"/>
      <c r="AE118" s="366"/>
      <c r="AF118" s="366"/>
      <c r="AG118" s="366"/>
      <c r="AH118" s="366"/>
      <c r="AI118" s="366"/>
      <c r="AJ118" s="366"/>
      <c r="AK118" s="366"/>
      <c r="AL118" s="366"/>
      <c r="AM118" s="366"/>
      <c r="AN118" s="366"/>
      <c r="AO118" s="366"/>
      <c r="AP118" s="366"/>
      <c r="AQ118" s="366"/>
      <c r="AR118" s="366"/>
      <c r="AS118" s="366"/>
      <c r="AT118" s="366"/>
      <c r="AU118" s="366"/>
      <c r="AV118" s="366"/>
      <c r="AW118" s="366"/>
      <c r="AX118" s="366"/>
      <c r="AY118" s="366"/>
      <c r="AZ118" s="366"/>
      <c r="BA118" s="366"/>
      <c r="BB118" s="366"/>
      <c r="BC118" s="366"/>
      <c r="BD118" s="366"/>
      <c r="BE118" s="366"/>
      <c r="BF118" s="366"/>
      <c r="BG118" s="366"/>
      <c r="BH118" s="366"/>
      <c r="BI118" s="366"/>
      <c r="BJ118" s="366"/>
      <c r="BK118" s="366"/>
      <c r="BL118" s="366"/>
      <c r="BM118" s="366"/>
      <c r="BN118" s="366"/>
      <c r="BO118" s="366"/>
      <c r="BP118" s="366"/>
    </row>
    <row r="119" spans="1:68" s="356" customFormat="1" ht="82.8">
      <c r="A119" s="369" t="s">
        <v>757</v>
      </c>
      <c r="B119" s="396" t="s">
        <v>758</v>
      </c>
      <c r="C119" s="393" t="s">
        <v>759</v>
      </c>
      <c r="D119" s="432" t="s">
        <v>60</v>
      </c>
      <c r="E119" s="392" t="s">
        <v>475</v>
      </c>
      <c r="F119" s="392" t="s">
        <v>475</v>
      </c>
      <c r="G119" s="392" t="s">
        <v>475</v>
      </c>
      <c r="H119" s="392" t="s">
        <v>475</v>
      </c>
      <c r="I119" s="439">
        <v>0</v>
      </c>
      <c r="J119" s="392" t="s">
        <v>428</v>
      </c>
    </row>
    <row r="120" spans="1:68" ht="27.6">
      <c r="A120" s="369" t="s">
        <v>760</v>
      </c>
      <c r="B120" s="396" t="s">
        <v>761</v>
      </c>
      <c r="C120" s="393" t="s">
        <v>762</v>
      </c>
      <c r="D120" s="432" t="s">
        <v>60</v>
      </c>
      <c r="E120" s="392" t="s">
        <v>475</v>
      </c>
      <c r="F120" s="392" t="s">
        <v>475</v>
      </c>
      <c r="G120" s="392" t="s">
        <v>475</v>
      </c>
      <c r="H120" s="392" t="s">
        <v>475</v>
      </c>
      <c r="I120" s="439">
        <v>0</v>
      </c>
      <c r="J120" s="392" t="s">
        <v>428</v>
      </c>
    </row>
    <row r="121" spans="1:68" ht="82.8">
      <c r="A121" s="369" t="s">
        <v>763</v>
      </c>
      <c r="B121" s="396" t="s">
        <v>764</v>
      </c>
      <c r="C121" s="393" t="s">
        <v>765</v>
      </c>
      <c r="D121" s="432" t="s">
        <v>60</v>
      </c>
      <c r="E121" s="392" t="s">
        <v>475</v>
      </c>
      <c r="F121" s="392" t="s">
        <v>475</v>
      </c>
      <c r="G121" s="392" t="s">
        <v>475</v>
      </c>
      <c r="H121" s="392" t="s">
        <v>475</v>
      </c>
      <c r="I121" s="439">
        <v>0</v>
      </c>
      <c r="J121" s="392" t="s">
        <v>428</v>
      </c>
    </row>
    <row r="122" spans="1:68" ht="27.6">
      <c r="A122" s="369" t="s">
        <v>766</v>
      </c>
      <c r="B122" s="396" t="s">
        <v>767</v>
      </c>
      <c r="C122" s="393" t="s">
        <v>768</v>
      </c>
      <c r="D122" s="432" t="s">
        <v>60</v>
      </c>
      <c r="E122" s="392"/>
      <c r="F122" s="392"/>
      <c r="G122" s="392" t="s">
        <v>475</v>
      </c>
      <c r="H122" s="433"/>
      <c r="I122" s="439">
        <v>0</v>
      </c>
      <c r="J122" s="392" t="s">
        <v>428</v>
      </c>
    </row>
    <row r="123" spans="1:68" ht="55.2">
      <c r="A123" s="369" t="s">
        <v>769</v>
      </c>
      <c r="B123" s="394" t="s">
        <v>770</v>
      </c>
      <c r="C123" s="393" t="s">
        <v>771</v>
      </c>
      <c r="D123" s="432" t="s">
        <v>60</v>
      </c>
      <c r="E123" s="392" t="s">
        <v>475</v>
      </c>
      <c r="F123" s="392" t="s">
        <v>475</v>
      </c>
      <c r="G123" s="392" t="s">
        <v>475</v>
      </c>
      <c r="H123" s="392" t="s">
        <v>475</v>
      </c>
      <c r="I123" s="420">
        <f t="shared" ref="I123" si="0">65000000-I125</f>
        <v>40000000</v>
      </c>
      <c r="J123" s="392" t="s">
        <v>772</v>
      </c>
    </row>
    <row r="124" spans="1:68" ht="55.2">
      <c r="A124" s="369" t="s">
        <v>773</v>
      </c>
      <c r="B124" s="396" t="s">
        <v>774</v>
      </c>
      <c r="C124" s="393" t="s">
        <v>775</v>
      </c>
      <c r="D124" s="432" t="s">
        <v>60</v>
      </c>
      <c r="E124" s="392"/>
      <c r="F124" s="392"/>
      <c r="G124" s="392"/>
      <c r="H124" s="433" t="s">
        <v>475</v>
      </c>
      <c r="I124" s="420">
        <v>6000000</v>
      </c>
      <c r="J124" s="392" t="s">
        <v>776</v>
      </c>
    </row>
    <row r="125" spans="1:68" ht="41.4">
      <c r="A125" s="369" t="s">
        <v>777</v>
      </c>
      <c r="B125" s="396" t="s">
        <v>778</v>
      </c>
      <c r="C125" s="393" t="s">
        <v>779</v>
      </c>
      <c r="D125" s="432" t="s">
        <v>60</v>
      </c>
      <c r="E125" s="392"/>
      <c r="F125" s="392"/>
      <c r="G125" s="392" t="s">
        <v>475</v>
      </c>
      <c r="H125" s="433" t="s">
        <v>475</v>
      </c>
      <c r="I125" s="420">
        <v>25000000</v>
      </c>
      <c r="J125" s="392" t="s">
        <v>780</v>
      </c>
    </row>
    <row r="126" spans="1:68" s="356" customFormat="1" ht="27.6">
      <c r="A126" s="369" t="s">
        <v>781</v>
      </c>
      <c r="B126" s="396" t="s">
        <v>782</v>
      </c>
      <c r="C126" s="393" t="s">
        <v>783</v>
      </c>
      <c r="D126" s="432" t="s">
        <v>60</v>
      </c>
      <c r="E126" s="392"/>
      <c r="F126" s="392"/>
      <c r="G126" s="392" t="s">
        <v>475</v>
      </c>
      <c r="H126" s="392"/>
      <c r="I126" s="420">
        <v>15000000</v>
      </c>
      <c r="J126" s="392" t="s">
        <v>780</v>
      </c>
    </row>
    <row r="127" spans="1:68">
      <c r="A127" s="382" t="s">
        <v>86</v>
      </c>
      <c r="B127" s="383" t="s">
        <v>784</v>
      </c>
      <c r="C127" s="434"/>
      <c r="D127" s="435"/>
      <c r="E127" s="384"/>
      <c r="F127" s="384"/>
      <c r="G127" s="384"/>
      <c r="H127" s="384"/>
      <c r="I127" s="411">
        <f>I128</f>
        <v>175225000</v>
      </c>
      <c r="J127" s="436"/>
    </row>
    <row r="128" spans="1:68">
      <c r="A128" s="385" t="s">
        <v>785</v>
      </c>
      <c r="B128" s="386"/>
      <c r="C128" s="387"/>
      <c r="D128" s="388"/>
      <c r="E128" s="389"/>
      <c r="F128" s="389"/>
      <c r="G128" s="389"/>
      <c r="H128" s="389"/>
      <c r="I128" s="416">
        <f>SUM(I129:I141)</f>
        <v>175225000</v>
      </c>
      <c r="J128" s="417"/>
    </row>
    <row r="129" spans="1:68" ht="41.4">
      <c r="A129" s="369" t="s">
        <v>786</v>
      </c>
      <c r="B129" s="440" t="s">
        <v>787</v>
      </c>
      <c r="C129" s="393" t="s">
        <v>788</v>
      </c>
      <c r="D129" s="372" t="s">
        <v>90</v>
      </c>
      <c r="E129" s="399" t="s">
        <v>475</v>
      </c>
      <c r="F129" s="399" t="s">
        <v>475</v>
      </c>
      <c r="G129" s="399" t="s">
        <v>475</v>
      </c>
      <c r="H129" s="399" t="s">
        <v>475</v>
      </c>
      <c r="I129" s="442">
        <v>10000000</v>
      </c>
      <c r="J129" s="443" t="s">
        <v>428</v>
      </c>
    </row>
    <row r="130" spans="1:68" ht="27.6">
      <c r="A130" s="369" t="s">
        <v>789</v>
      </c>
      <c r="B130" s="394" t="s">
        <v>790</v>
      </c>
      <c r="C130" s="393" t="s">
        <v>791</v>
      </c>
      <c r="D130" s="372" t="s">
        <v>90</v>
      </c>
      <c r="E130" s="392" t="s">
        <v>475</v>
      </c>
      <c r="F130" s="392" t="s">
        <v>475</v>
      </c>
      <c r="G130" s="392" t="s">
        <v>475</v>
      </c>
      <c r="H130" s="392" t="s">
        <v>475</v>
      </c>
      <c r="I130" s="442">
        <v>7600000</v>
      </c>
      <c r="J130" s="443" t="s">
        <v>792</v>
      </c>
    </row>
    <row r="131" spans="1:68" ht="69">
      <c r="A131" s="369" t="s">
        <v>793</v>
      </c>
      <c r="B131" s="394" t="s">
        <v>794</v>
      </c>
      <c r="C131" s="393" t="s">
        <v>795</v>
      </c>
      <c r="D131" s="372" t="s">
        <v>90</v>
      </c>
      <c r="E131" s="399" t="s">
        <v>475</v>
      </c>
      <c r="F131" s="399" t="s">
        <v>475</v>
      </c>
      <c r="G131" s="399" t="s">
        <v>475</v>
      </c>
      <c r="H131" s="399" t="s">
        <v>475</v>
      </c>
      <c r="I131" s="442">
        <v>900000</v>
      </c>
      <c r="J131" s="443" t="s">
        <v>428</v>
      </c>
    </row>
    <row r="132" spans="1:68" ht="82.8">
      <c r="A132" s="369" t="s">
        <v>796</v>
      </c>
      <c r="B132" s="394" t="s">
        <v>797</v>
      </c>
      <c r="C132" s="393" t="s">
        <v>798</v>
      </c>
      <c r="D132" s="372" t="s">
        <v>90</v>
      </c>
      <c r="E132" s="399" t="s">
        <v>475</v>
      </c>
      <c r="F132" s="399" t="s">
        <v>475</v>
      </c>
      <c r="G132" s="399" t="s">
        <v>475</v>
      </c>
      <c r="H132" s="399" t="s">
        <v>475</v>
      </c>
      <c r="I132" s="442">
        <v>1500000</v>
      </c>
      <c r="J132" s="443" t="s">
        <v>792</v>
      </c>
    </row>
    <row r="133" spans="1:68" ht="110.4">
      <c r="A133" s="369" t="s">
        <v>799</v>
      </c>
      <c r="B133" s="394" t="s">
        <v>800</v>
      </c>
      <c r="C133" s="393" t="s">
        <v>801</v>
      </c>
      <c r="D133" s="372" t="s">
        <v>90</v>
      </c>
      <c r="E133" s="392" t="s">
        <v>475</v>
      </c>
      <c r="F133" s="392" t="s">
        <v>475</v>
      </c>
      <c r="G133" s="392" t="s">
        <v>475</v>
      </c>
      <c r="H133" s="392" t="s">
        <v>475</v>
      </c>
      <c r="I133" s="442">
        <v>5000000</v>
      </c>
      <c r="J133" s="443" t="s">
        <v>802</v>
      </c>
    </row>
    <row r="134" spans="1:68" ht="55.2">
      <c r="A134" s="369" t="s">
        <v>803</v>
      </c>
      <c r="B134" s="394" t="s">
        <v>804</v>
      </c>
      <c r="C134" s="393" t="s">
        <v>805</v>
      </c>
      <c r="D134" s="372" t="s">
        <v>90</v>
      </c>
      <c r="E134" s="399" t="s">
        <v>475</v>
      </c>
      <c r="F134" s="399" t="s">
        <v>475</v>
      </c>
      <c r="G134" s="399" t="s">
        <v>475</v>
      </c>
      <c r="H134" s="399" t="s">
        <v>475</v>
      </c>
      <c r="I134" s="442">
        <v>1725000</v>
      </c>
      <c r="J134" s="443" t="s">
        <v>428</v>
      </c>
    </row>
    <row r="135" spans="1:68" ht="41.4">
      <c r="A135" s="369" t="s">
        <v>806</v>
      </c>
      <c r="B135" s="441" t="s">
        <v>807</v>
      </c>
      <c r="C135" s="393" t="s">
        <v>808</v>
      </c>
      <c r="D135" s="372" t="s">
        <v>90</v>
      </c>
      <c r="E135" s="399" t="s">
        <v>475</v>
      </c>
      <c r="F135" s="399" t="s">
        <v>475</v>
      </c>
      <c r="G135" s="399" t="s">
        <v>475</v>
      </c>
      <c r="H135" s="399" t="s">
        <v>475</v>
      </c>
      <c r="I135" s="442">
        <v>9000000</v>
      </c>
      <c r="J135" s="443" t="s">
        <v>809</v>
      </c>
    </row>
    <row r="136" spans="1:68" ht="124.2">
      <c r="A136" s="369" t="s">
        <v>810</v>
      </c>
      <c r="B136" s="394" t="s">
        <v>811</v>
      </c>
      <c r="C136" s="393" t="s">
        <v>812</v>
      </c>
      <c r="D136" s="372" t="s">
        <v>90</v>
      </c>
      <c r="E136" s="399" t="s">
        <v>475</v>
      </c>
      <c r="F136" s="399" t="s">
        <v>475</v>
      </c>
      <c r="G136" s="399" t="s">
        <v>475</v>
      </c>
      <c r="H136" s="399" t="s">
        <v>475</v>
      </c>
      <c r="I136" s="442">
        <v>21000000</v>
      </c>
      <c r="J136" s="443" t="s">
        <v>428</v>
      </c>
    </row>
    <row r="137" spans="1:68" ht="193.2">
      <c r="A137" s="369" t="s">
        <v>813</v>
      </c>
      <c r="B137" s="394" t="s">
        <v>814</v>
      </c>
      <c r="C137" s="393" t="s">
        <v>815</v>
      </c>
      <c r="D137" s="372" t="s">
        <v>90</v>
      </c>
      <c r="E137" s="399" t="s">
        <v>475</v>
      </c>
      <c r="F137" s="399" t="s">
        <v>475</v>
      </c>
      <c r="G137" s="399" t="s">
        <v>475</v>
      </c>
      <c r="H137" s="399" t="s">
        <v>475</v>
      </c>
      <c r="I137" s="442">
        <v>8500000</v>
      </c>
      <c r="J137" s="443" t="s">
        <v>428</v>
      </c>
    </row>
    <row r="138" spans="1:68" ht="96.6">
      <c r="A138" s="369" t="s">
        <v>816</v>
      </c>
      <c r="B138" s="394" t="s">
        <v>817</v>
      </c>
      <c r="C138" s="807" t="s">
        <v>818</v>
      </c>
      <c r="D138" s="372" t="s">
        <v>90</v>
      </c>
      <c r="E138" s="399" t="s">
        <v>475</v>
      </c>
      <c r="F138" s="399" t="s">
        <v>475</v>
      </c>
      <c r="G138" s="399" t="s">
        <v>475</v>
      </c>
      <c r="H138" s="399" t="s">
        <v>475</v>
      </c>
      <c r="I138" s="442">
        <v>54000000</v>
      </c>
      <c r="J138" s="403" t="s">
        <v>819</v>
      </c>
    </row>
    <row r="139" spans="1:68" ht="82.8">
      <c r="A139" s="369" t="s">
        <v>820</v>
      </c>
      <c r="B139" s="394" t="s">
        <v>821</v>
      </c>
      <c r="C139" s="393" t="s">
        <v>822</v>
      </c>
      <c r="D139" s="372" t="s">
        <v>90</v>
      </c>
      <c r="E139" s="399" t="s">
        <v>475</v>
      </c>
      <c r="F139" s="399" t="s">
        <v>475</v>
      </c>
      <c r="G139" s="399" t="s">
        <v>475</v>
      </c>
      <c r="H139" s="399" t="s">
        <v>475</v>
      </c>
      <c r="I139" s="442">
        <v>31000000</v>
      </c>
      <c r="J139" s="403" t="s">
        <v>428</v>
      </c>
    </row>
    <row r="140" spans="1:68" ht="69">
      <c r="A140" s="369" t="s">
        <v>823</v>
      </c>
      <c r="B140" s="394" t="s">
        <v>824</v>
      </c>
      <c r="C140" s="393" t="s">
        <v>825</v>
      </c>
      <c r="D140" s="372" t="s">
        <v>90</v>
      </c>
      <c r="E140" s="399" t="s">
        <v>475</v>
      </c>
      <c r="F140" s="399" t="s">
        <v>475</v>
      </c>
      <c r="G140" s="399" t="s">
        <v>475</v>
      </c>
      <c r="H140" s="399" t="s">
        <v>475</v>
      </c>
      <c r="I140" s="442">
        <v>15000000</v>
      </c>
      <c r="J140" s="443" t="s">
        <v>826</v>
      </c>
    </row>
    <row r="141" spans="1:68" ht="55.2">
      <c r="A141" s="369" t="s">
        <v>827</v>
      </c>
      <c r="B141" s="394" t="s">
        <v>828</v>
      </c>
      <c r="C141" s="393" t="s">
        <v>829</v>
      </c>
      <c r="D141" s="372" t="s">
        <v>90</v>
      </c>
      <c r="E141" s="399" t="s">
        <v>475</v>
      </c>
      <c r="F141" s="399" t="s">
        <v>475</v>
      </c>
      <c r="G141" s="399" t="s">
        <v>475</v>
      </c>
      <c r="H141" s="399" t="s">
        <v>475</v>
      </c>
      <c r="I141" s="442">
        <v>10000000</v>
      </c>
      <c r="J141" s="443" t="s">
        <v>830</v>
      </c>
    </row>
    <row r="142" spans="1:68">
      <c r="A142" s="382" t="s">
        <v>93</v>
      </c>
      <c r="B142" s="383" t="s">
        <v>831</v>
      </c>
      <c r="C142" s="434"/>
      <c r="D142" s="435"/>
      <c r="E142" s="384"/>
      <c r="F142" s="384"/>
      <c r="G142" s="384"/>
      <c r="H142" s="384"/>
      <c r="I142" s="411">
        <f>I143</f>
        <v>95773000</v>
      </c>
      <c r="J142" s="436"/>
    </row>
    <row r="143" spans="1:68">
      <c r="A143" s="385" t="s">
        <v>832</v>
      </c>
      <c r="B143" s="386"/>
      <c r="C143" s="387"/>
      <c r="D143" s="388"/>
      <c r="E143" s="389"/>
      <c r="F143" s="389"/>
      <c r="G143" s="389"/>
      <c r="H143" s="389"/>
      <c r="I143" s="416">
        <f>SUM(I144:I147)</f>
        <v>95773000</v>
      </c>
      <c r="J143" s="417"/>
    </row>
    <row r="144" spans="1:68" s="357" customFormat="1" ht="69">
      <c r="A144" s="369" t="s">
        <v>833</v>
      </c>
      <c r="B144" s="396" t="s">
        <v>834</v>
      </c>
      <c r="C144" s="393" t="s">
        <v>835</v>
      </c>
      <c r="D144" s="372" t="s">
        <v>90</v>
      </c>
      <c r="E144" s="399" t="s">
        <v>475</v>
      </c>
      <c r="F144" s="399" t="s">
        <v>475</v>
      </c>
      <c r="G144" s="399" t="s">
        <v>475</v>
      </c>
      <c r="H144" s="399" t="s">
        <v>475</v>
      </c>
      <c r="I144" s="444">
        <v>41000000</v>
      </c>
      <c r="J144" s="443" t="s">
        <v>428</v>
      </c>
      <c r="K144" s="356"/>
      <c r="L144" s="356"/>
      <c r="M144" s="356"/>
      <c r="N144" s="356"/>
      <c r="O144" s="356"/>
      <c r="P144" s="356"/>
      <c r="Q144" s="356"/>
      <c r="R144" s="356"/>
      <c r="S144" s="356"/>
      <c r="T144" s="356"/>
      <c r="U144" s="356"/>
      <c r="V144" s="356"/>
      <c r="W144" s="356"/>
      <c r="X144" s="356"/>
      <c r="Y144" s="356"/>
      <c r="Z144" s="356"/>
      <c r="AA144" s="356"/>
      <c r="AB144" s="356"/>
      <c r="AC144" s="356"/>
      <c r="AD144" s="356"/>
      <c r="AE144" s="356"/>
      <c r="AF144" s="356"/>
      <c r="AG144" s="356"/>
      <c r="AH144" s="356"/>
      <c r="AI144" s="356"/>
      <c r="AJ144" s="356"/>
      <c r="AK144" s="356"/>
      <c r="AL144" s="356"/>
      <c r="AM144" s="356"/>
      <c r="AN144" s="356"/>
      <c r="AO144" s="356"/>
      <c r="AP144" s="356"/>
      <c r="AQ144" s="356"/>
      <c r="AR144" s="356"/>
      <c r="AS144" s="356"/>
      <c r="AT144" s="356"/>
      <c r="AU144" s="356"/>
      <c r="AV144" s="356"/>
      <c r="AW144" s="356"/>
      <c r="AX144" s="356"/>
      <c r="AY144" s="356"/>
      <c r="AZ144" s="356"/>
      <c r="BA144" s="356"/>
      <c r="BB144" s="356"/>
      <c r="BC144" s="356"/>
      <c r="BD144" s="356"/>
      <c r="BE144" s="356"/>
      <c r="BF144" s="356"/>
      <c r="BG144" s="356"/>
      <c r="BH144" s="356"/>
      <c r="BI144" s="356"/>
      <c r="BJ144" s="356"/>
      <c r="BK144" s="356"/>
      <c r="BL144" s="356"/>
      <c r="BM144" s="356"/>
      <c r="BN144" s="356"/>
      <c r="BO144" s="356"/>
      <c r="BP144" s="356"/>
    </row>
    <row r="145" spans="1:68" s="357" customFormat="1" ht="27.6">
      <c r="A145" s="369" t="s">
        <v>836</v>
      </c>
      <c r="B145" s="394" t="s">
        <v>837</v>
      </c>
      <c r="C145" s="393" t="s">
        <v>838</v>
      </c>
      <c r="D145" s="372" t="s">
        <v>90</v>
      </c>
      <c r="E145" s="399" t="s">
        <v>475</v>
      </c>
      <c r="F145" s="399" t="s">
        <v>475</v>
      </c>
      <c r="G145" s="399" t="s">
        <v>475</v>
      </c>
      <c r="H145" s="399" t="s">
        <v>475</v>
      </c>
      <c r="I145" s="444">
        <v>5000000</v>
      </c>
      <c r="J145" s="443" t="s">
        <v>428</v>
      </c>
      <c r="K145" s="356"/>
      <c r="L145" s="356"/>
      <c r="M145" s="356"/>
      <c r="N145" s="356"/>
      <c r="O145" s="356"/>
      <c r="P145" s="356"/>
      <c r="Q145" s="356"/>
      <c r="R145" s="356"/>
      <c r="S145" s="356"/>
      <c r="T145" s="356"/>
      <c r="U145" s="356"/>
      <c r="V145" s="356"/>
      <c r="W145" s="356"/>
      <c r="X145" s="356"/>
      <c r="Y145" s="356"/>
      <c r="Z145" s="356"/>
      <c r="AA145" s="356"/>
      <c r="AB145" s="356"/>
      <c r="AC145" s="356"/>
      <c r="AD145" s="356"/>
      <c r="AE145" s="356"/>
      <c r="AF145" s="356"/>
      <c r="AG145" s="356"/>
      <c r="AH145" s="356"/>
      <c r="AI145" s="356"/>
      <c r="AJ145" s="356"/>
      <c r="AK145" s="356"/>
      <c r="AL145" s="356"/>
      <c r="AM145" s="356"/>
      <c r="AN145" s="356"/>
      <c r="AO145" s="356"/>
      <c r="AP145" s="356"/>
      <c r="AQ145" s="356"/>
      <c r="AR145" s="356"/>
      <c r="AS145" s="356"/>
      <c r="AT145" s="356"/>
      <c r="AU145" s="356"/>
      <c r="AV145" s="356"/>
      <c r="AW145" s="356"/>
      <c r="AX145" s="356"/>
      <c r="AY145" s="356"/>
      <c r="AZ145" s="356"/>
      <c r="BA145" s="356"/>
      <c r="BB145" s="356"/>
      <c r="BC145" s="356"/>
      <c r="BD145" s="356"/>
      <c r="BE145" s="356"/>
      <c r="BF145" s="356"/>
      <c r="BG145" s="356"/>
      <c r="BH145" s="356"/>
      <c r="BI145" s="356"/>
      <c r="BJ145" s="356"/>
      <c r="BK145" s="356"/>
      <c r="BL145" s="356"/>
      <c r="BM145" s="356"/>
      <c r="BN145" s="356"/>
      <c r="BO145" s="356"/>
      <c r="BP145" s="356"/>
    </row>
    <row r="146" spans="1:68" s="357" customFormat="1" ht="41.4">
      <c r="A146" s="369" t="s">
        <v>839</v>
      </c>
      <c r="B146" s="394" t="s">
        <v>840</v>
      </c>
      <c r="C146" s="393" t="s">
        <v>841</v>
      </c>
      <c r="D146" s="372" t="s">
        <v>90</v>
      </c>
      <c r="E146" s="399" t="s">
        <v>475</v>
      </c>
      <c r="F146" s="399" t="s">
        <v>475</v>
      </c>
      <c r="G146" s="399" t="s">
        <v>475</v>
      </c>
      <c r="H146" s="399" t="s">
        <v>475</v>
      </c>
      <c r="I146" s="444">
        <v>20523000</v>
      </c>
      <c r="J146" s="443" t="s">
        <v>428</v>
      </c>
      <c r="K146" s="356"/>
      <c r="L146" s="356"/>
      <c r="M146" s="356"/>
      <c r="N146" s="356"/>
      <c r="O146" s="356"/>
      <c r="P146" s="356"/>
      <c r="Q146" s="356"/>
      <c r="R146" s="356"/>
      <c r="S146" s="356"/>
      <c r="T146" s="356"/>
      <c r="U146" s="356"/>
      <c r="V146" s="356"/>
      <c r="W146" s="356"/>
      <c r="X146" s="356"/>
      <c r="Y146" s="356"/>
      <c r="Z146" s="356"/>
      <c r="AA146" s="356"/>
      <c r="AB146" s="356"/>
      <c r="AC146" s="356"/>
      <c r="AD146" s="356"/>
      <c r="AE146" s="356"/>
      <c r="AF146" s="356"/>
      <c r="AG146" s="356"/>
      <c r="AH146" s="356"/>
      <c r="AI146" s="356"/>
      <c r="AJ146" s="356"/>
      <c r="AK146" s="356"/>
      <c r="AL146" s="356"/>
      <c r="AM146" s="356"/>
      <c r="AN146" s="356"/>
      <c r="AO146" s="356"/>
      <c r="AP146" s="356"/>
      <c r="AQ146" s="356"/>
      <c r="AR146" s="356"/>
      <c r="AS146" s="356"/>
      <c r="AT146" s="356"/>
      <c r="AU146" s="356"/>
      <c r="AV146" s="356"/>
      <c r="AW146" s="356"/>
      <c r="AX146" s="356"/>
      <c r="AY146" s="356"/>
      <c r="AZ146" s="356"/>
      <c r="BA146" s="356"/>
      <c r="BB146" s="356"/>
      <c r="BC146" s="356"/>
      <c r="BD146" s="356"/>
      <c r="BE146" s="356"/>
      <c r="BF146" s="356"/>
      <c r="BG146" s="356"/>
      <c r="BH146" s="356"/>
      <c r="BI146" s="356"/>
      <c r="BJ146" s="356"/>
      <c r="BK146" s="356"/>
      <c r="BL146" s="356"/>
      <c r="BM146" s="356"/>
      <c r="BN146" s="356"/>
      <c r="BO146" s="356"/>
      <c r="BP146" s="356"/>
    </row>
    <row r="147" spans="1:68" s="357" customFormat="1" ht="96.6">
      <c r="A147" s="369" t="s">
        <v>842</v>
      </c>
      <c r="B147" s="395" t="s">
        <v>843</v>
      </c>
      <c r="C147" s="393" t="s">
        <v>844</v>
      </c>
      <c r="D147" s="372" t="s">
        <v>90</v>
      </c>
      <c r="E147" s="399" t="s">
        <v>475</v>
      </c>
      <c r="F147" s="399" t="s">
        <v>475</v>
      </c>
      <c r="G147" s="399" t="s">
        <v>475</v>
      </c>
      <c r="H147" s="399" t="s">
        <v>475</v>
      </c>
      <c r="I147" s="444">
        <v>29250000</v>
      </c>
      <c r="J147" s="443" t="s">
        <v>428</v>
      </c>
      <c r="K147" s="356"/>
      <c r="L147" s="356"/>
      <c r="M147" s="356"/>
      <c r="N147" s="356"/>
      <c r="O147" s="356"/>
      <c r="P147" s="356"/>
      <c r="Q147" s="356"/>
      <c r="R147" s="356"/>
      <c r="S147" s="356"/>
      <c r="T147" s="356"/>
      <c r="U147" s="356"/>
      <c r="V147" s="356"/>
      <c r="W147" s="356"/>
      <c r="X147" s="356"/>
      <c r="Y147" s="356"/>
      <c r="Z147" s="356"/>
      <c r="AA147" s="356"/>
      <c r="AB147" s="356"/>
      <c r="AC147" s="356"/>
      <c r="AD147" s="356"/>
      <c r="AE147" s="356"/>
      <c r="AF147" s="356"/>
      <c r="AG147" s="356"/>
      <c r="AH147" s="356"/>
      <c r="AI147" s="356"/>
      <c r="AJ147" s="356"/>
      <c r="AK147" s="356"/>
      <c r="AL147" s="356"/>
      <c r="AM147" s="356"/>
      <c r="AN147" s="356"/>
      <c r="AO147" s="356"/>
      <c r="AP147" s="356"/>
      <c r="AQ147" s="356"/>
      <c r="AR147" s="356"/>
      <c r="AS147" s="356"/>
      <c r="AT147" s="356"/>
      <c r="AU147" s="356"/>
      <c r="AV147" s="356"/>
      <c r="AW147" s="356"/>
      <c r="AX147" s="356"/>
      <c r="AY147" s="356"/>
      <c r="AZ147" s="356"/>
      <c r="BA147" s="356"/>
      <c r="BB147" s="356"/>
      <c r="BC147" s="356"/>
      <c r="BD147" s="356"/>
      <c r="BE147" s="356"/>
      <c r="BF147" s="356"/>
      <c r="BG147" s="356"/>
      <c r="BH147" s="356"/>
      <c r="BI147" s="356"/>
      <c r="BJ147" s="356"/>
      <c r="BK147" s="356"/>
      <c r="BL147" s="356"/>
      <c r="BM147" s="356"/>
      <c r="BN147" s="356"/>
      <c r="BO147" s="356"/>
      <c r="BP147" s="356"/>
    </row>
    <row r="148" spans="1:68">
      <c r="A148" s="382" t="s">
        <v>100</v>
      </c>
      <c r="B148" s="383" t="s">
        <v>845</v>
      </c>
      <c r="C148" s="434"/>
      <c r="D148" s="434"/>
      <c r="E148" s="384"/>
      <c r="F148" s="384"/>
      <c r="G148" s="384"/>
      <c r="H148" s="384"/>
      <c r="I148" s="445">
        <f>I149+I153</f>
        <v>479869000</v>
      </c>
      <c r="J148" s="446"/>
    </row>
    <row r="149" spans="1:68">
      <c r="A149" s="385" t="s">
        <v>846</v>
      </c>
      <c r="B149" s="386"/>
      <c r="C149" s="387"/>
      <c r="D149" s="388"/>
      <c r="E149" s="389"/>
      <c r="F149" s="389"/>
      <c r="G149" s="389"/>
      <c r="H149" s="389"/>
      <c r="I149" s="447">
        <f>SUM(I150:I152)</f>
        <v>27615000</v>
      </c>
      <c r="J149" s="448"/>
    </row>
    <row r="150" spans="1:68" ht="41.4">
      <c r="A150" s="369" t="s">
        <v>847</v>
      </c>
      <c r="B150" s="396" t="s">
        <v>848</v>
      </c>
      <c r="C150" s="393" t="s">
        <v>849</v>
      </c>
      <c r="D150" s="372" t="s">
        <v>587</v>
      </c>
      <c r="E150" s="399" t="s">
        <v>475</v>
      </c>
      <c r="F150" s="399" t="s">
        <v>475</v>
      </c>
      <c r="G150" s="399" t="s">
        <v>475</v>
      </c>
      <c r="H150" s="399" t="s">
        <v>475</v>
      </c>
      <c r="I150" s="437">
        <v>3000000</v>
      </c>
      <c r="J150" s="392" t="s">
        <v>850</v>
      </c>
    </row>
    <row r="151" spans="1:68" ht="55.2">
      <c r="A151" s="369" t="s">
        <v>851</v>
      </c>
      <c r="B151" s="396" t="s">
        <v>852</v>
      </c>
      <c r="C151" s="393" t="s">
        <v>853</v>
      </c>
      <c r="D151" s="372" t="s">
        <v>587</v>
      </c>
      <c r="E151" s="399" t="s">
        <v>475</v>
      </c>
      <c r="F151" s="399" t="s">
        <v>475</v>
      </c>
      <c r="G151" s="399" t="s">
        <v>475</v>
      </c>
      <c r="H151" s="399" t="s">
        <v>475</v>
      </c>
      <c r="I151" s="437">
        <v>15615000</v>
      </c>
      <c r="J151" s="392" t="s">
        <v>850</v>
      </c>
    </row>
    <row r="152" spans="1:68" ht="55.2">
      <c r="A152" s="369" t="s">
        <v>854</v>
      </c>
      <c r="B152" s="396" t="s">
        <v>855</v>
      </c>
      <c r="C152" s="393" t="s">
        <v>856</v>
      </c>
      <c r="D152" s="372" t="s">
        <v>587</v>
      </c>
      <c r="E152" s="392"/>
      <c r="F152" s="392"/>
      <c r="G152" s="399" t="s">
        <v>475</v>
      </c>
      <c r="H152" s="399" t="s">
        <v>475</v>
      </c>
      <c r="I152" s="425">
        <v>9000000</v>
      </c>
      <c r="J152" s="392" t="s">
        <v>857</v>
      </c>
    </row>
    <row r="153" spans="1:68" s="352" customFormat="1">
      <c r="A153" s="385" t="s">
        <v>858</v>
      </c>
      <c r="B153" s="426"/>
      <c r="C153" s="427"/>
      <c r="D153" s="388"/>
      <c r="E153" s="389"/>
      <c r="F153" s="389"/>
      <c r="G153" s="389"/>
      <c r="H153" s="389"/>
      <c r="I153" s="416">
        <f>SUM(I154:I192)</f>
        <v>452254000</v>
      </c>
      <c r="J153" s="449"/>
      <c r="K153" s="366"/>
      <c r="L153" s="366"/>
      <c r="M153" s="366"/>
      <c r="N153" s="366"/>
      <c r="O153" s="366"/>
      <c r="P153" s="366"/>
      <c r="Q153" s="366"/>
      <c r="R153" s="366"/>
      <c r="S153" s="366"/>
      <c r="T153" s="366"/>
      <c r="U153" s="366"/>
      <c r="V153" s="366"/>
      <c r="W153" s="366"/>
      <c r="X153" s="366"/>
      <c r="Y153" s="366"/>
      <c r="Z153" s="366"/>
      <c r="AA153" s="366"/>
      <c r="AB153" s="366"/>
      <c r="AC153" s="366"/>
      <c r="AD153" s="366"/>
      <c r="AE153" s="366"/>
      <c r="AF153" s="366"/>
      <c r="AG153" s="366"/>
      <c r="AH153" s="366"/>
      <c r="AI153" s="366"/>
      <c r="AJ153" s="366"/>
      <c r="AK153" s="366"/>
      <c r="AL153" s="366"/>
      <c r="AM153" s="366"/>
      <c r="AN153" s="366"/>
      <c r="AO153" s="366"/>
      <c r="AP153" s="366"/>
      <c r="AQ153" s="366"/>
      <c r="AR153" s="366"/>
      <c r="AS153" s="366"/>
      <c r="AT153" s="366"/>
      <c r="AU153" s="366"/>
      <c r="AV153" s="366"/>
      <c r="AW153" s="366"/>
      <c r="AX153" s="366"/>
      <c r="AY153" s="366"/>
      <c r="AZ153" s="366"/>
      <c r="BA153" s="366"/>
      <c r="BB153" s="366"/>
      <c r="BC153" s="366"/>
      <c r="BD153" s="366"/>
      <c r="BE153" s="366"/>
      <c r="BF153" s="366"/>
      <c r="BG153" s="366"/>
      <c r="BH153" s="366"/>
      <c r="BI153" s="366"/>
      <c r="BJ153" s="366"/>
      <c r="BK153" s="366"/>
      <c r="BL153" s="366"/>
      <c r="BM153" s="366"/>
      <c r="BN153" s="366"/>
      <c r="BO153" s="366"/>
      <c r="BP153" s="366"/>
    </row>
    <row r="154" spans="1:68" s="352" customFormat="1" ht="27.6">
      <c r="A154" s="369" t="s">
        <v>859</v>
      </c>
      <c r="B154" s="394" t="s">
        <v>860</v>
      </c>
      <c r="C154" s="393" t="s">
        <v>861</v>
      </c>
      <c r="D154" s="372" t="s">
        <v>111</v>
      </c>
      <c r="E154" s="392"/>
      <c r="F154" s="399" t="s">
        <v>475</v>
      </c>
      <c r="G154" s="399" t="s">
        <v>475</v>
      </c>
      <c r="H154" s="399" t="s">
        <v>475</v>
      </c>
      <c r="I154" s="437">
        <v>15774000</v>
      </c>
      <c r="J154" s="392" t="s">
        <v>862</v>
      </c>
      <c r="K154" s="366"/>
      <c r="L154" s="366"/>
      <c r="M154" s="366"/>
      <c r="N154" s="366"/>
      <c r="O154" s="366"/>
      <c r="P154" s="366"/>
      <c r="Q154" s="366"/>
      <c r="R154" s="366"/>
      <c r="S154" s="366"/>
      <c r="T154" s="366"/>
      <c r="U154" s="366"/>
      <c r="V154" s="366"/>
      <c r="W154" s="366"/>
      <c r="X154" s="366"/>
      <c r="Y154" s="366"/>
      <c r="Z154" s="366"/>
      <c r="AA154" s="366"/>
      <c r="AB154" s="366"/>
      <c r="AC154" s="366"/>
      <c r="AD154" s="366"/>
      <c r="AE154" s="366"/>
      <c r="AF154" s="366"/>
      <c r="AG154" s="366"/>
      <c r="AH154" s="366"/>
      <c r="AI154" s="366"/>
      <c r="AJ154" s="366"/>
      <c r="AK154" s="366"/>
      <c r="AL154" s="366"/>
      <c r="AM154" s="366"/>
      <c r="AN154" s="366"/>
      <c r="AO154" s="366"/>
      <c r="AP154" s="366"/>
      <c r="AQ154" s="366"/>
      <c r="AR154" s="366"/>
      <c r="AS154" s="366"/>
      <c r="AT154" s="366"/>
      <c r="AU154" s="366"/>
      <c r="AV154" s="366"/>
      <c r="AW154" s="366"/>
      <c r="AX154" s="366"/>
      <c r="AY154" s="366"/>
      <c r="AZ154" s="366"/>
      <c r="BA154" s="366"/>
      <c r="BB154" s="366"/>
      <c r="BC154" s="366"/>
      <c r="BD154" s="366"/>
      <c r="BE154" s="366"/>
      <c r="BF154" s="366"/>
      <c r="BG154" s="366"/>
      <c r="BH154" s="366"/>
      <c r="BI154" s="366"/>
      <c r="BJ154" s="366"/>
      <c r="BK154" s="366"/>
      <c r="BL154" s="366"/>
      <c r="BM154" s="366"/>
      <c r="BN154" s="366"/>
      <c r="BO154" s="366"/>
      <c r="BP154" s="366"/>
    </row>
    <row r="155" spans="1:68" s="352" customFormat="1" ht="41.4">
      <c r="A155" s="369" t="s">
        <v>863</v>
      </c>
      <c r="B155" s="394" t="s">
        <v>864</v>
      </c>
      <c r="C155" s="393" t="s">
        <v>865</v>
      </c>
      <c r="D155" s="372" t="s">
        <v>111</v>
      </c>
      <c r="E155" s="392"/>
      <c r="F155" s="399" t="s">
        <v>475</v>
      </c>
      <c r="G155" s="399" t="s">
        <v>475</v>
      </c>
      <c r="H155" s="399" t="s">
        <v>475</v>
      </c>
      <c r="I155" s="437">
        <v>10000000</v>
      </c>
      <c r="J155" s="392" t="s">
        <v>866</v>
      </c>
      <c r="K155" s="366"/>
      <c r="L155" s="366"/>
      <c r="M155" s="366"/>
      <c r="N155" s="366"/>
      <c r="O155" s="366"/>
      <c r="P155" s="366"/>
      <c r="Q155" s="366"/>
      <c r="R155" s="366"/>
      <c r="S155" s="366"/>
      <c r="T155" s="366"/>
      <c r="U155" s="366"/>
      <c r="V155" s="366"/>
      <c r="W155" s="366"/>
      <c r="X155" s="366"/>
      <c r="Y155" s="366"/>
      <c r="Z155" s="366"/>
      <c r="AA155" s="366"/>
      <c r="AB155" s="366"/>
      <c r="AC155" s="366"/>
      <c r="AD155" s="366"/>
      <c r="AE155" s="366"/>
      <c r="AF155" s="366"/>
      <c r="AG155" s="366"/>
      <c r="AH155" s="366"/>
      <c r="AI155" s="366"/>
      <c r="AJ155" s="366"/>
      <c r="AK155" s="366"/>
      <c r="AL155" s="366"/>
      <c r="AM155" s="366"/>
      <c r="AN155" s="366"/>
      <c r="AO155" s="366"/>
      <c r="AP155" s="366"/>
      <c r="AQ155" s="366"/>
      <c r="AR155" s="366"/>
      <c r="AS155" s="366"/>
      <c r="AT155" s="366"/>
      <c r="AU155" s="366"/>
      <c r="AV155" s="366"/>
      <c r="AW155" s="366"/>
      <c r="AX155" s="366"/>
      <c r="AY155" s="366"/>
      <c r="AZ155" s="366"/>
      <c r="BA155" s="366"/>
      <c r="BB155" s="366"/>
      <c r="BC155" s="366"/>
      <c r="BD155" s="366"/>
      <c r="BE155" s="366"/>
      <c r="BF155" s="366"/>
      <c r="BG155" s="366"/>
      <c r="BH155" s="366"/>
      <c r="BI155" s="366"/>
      <c r="BJ155" s="366"/>
      <c r="BK155" s="366"/>
      <c r="BL155" s="366"/>
      <c r="BM155" s="366"/>
      <c r="BN155" s="366"/>
      <c r="BO155" s="366"/>
      <c r="BP155" s="366"/>
    </row>
    <row r="156" spans="1:68" s="352" customFormat="1" ht="27.6">
      <c r="A156" s="369" t="s">
        <v>867</v>
      </c>
      <c r="B156" s="394" t="s">
        <v>868</v>
      </c>
      <c r="C156" s="393" t="s">
        <v>869</v>
      </c>
      <c r="D156" s="372" t="s">
        <v>111</v>
      </c>
      <c r="E156" s="392" t="s">
        <v>475</v>
      </c>
      <c r="F156" s="392" t="s">
        <v>475</v>
      </c>
      <c r="G156" s="392" t="s">
        <v>475</v>
      </c>
      <c r="H156" s="392" t="s">
        <v>475</v>
      </c>
      <c r="I156" s="437">
        <v>30000000</v>
      </c>
      <c r="J156" s="392" t="s">
        <v>862</v>
      </c>
      <c r="K156" s="366"/>
      <c r="L156" s="366"/>
      <c r="M156" s="366"/>
      <c r="N156" s="366"/>
      <c r="O156" s="366"/>
      <c r="P156" s="366"/>
      <c r="Q156" s="366"/>
      <c r="R156" s="366"/>
      <c r="S156" s="366"/>
      <c r="T156" s="366"/>
      <c r="U156" s="366"/>
      <c r="V156" s="366"/>
      <c r="W156" s="366"/>
      <c r="X156" s="366"/>
      <c r="Y156" s="366"/>
      <c r="Z156" s="366"/>
      <c r="AA156" s="366"/>
      <c r="AB156" s="366"/>
      <c r="AC156" s="366"/>
      <c r="AD156" s="366"/>
      <c r="AE156" s="366"/>
      <c r="AF156" s="366"/>
      <c r="AG156" s="366"/>
      <c r="AH156" s="366"/>
      <c r="AI156" s="366"/>
      <c r="AJ156" s="366"/>
      <c r="AK156" s="366"/>
      <c r="AL156" s="366"/>
      <c r="AM156" s="366"/>
      <c r="AN156" s="366"/>
      <c r="AO156" s="366"/>
      <c r="AP156" s="366"/>
      <c r="AQ156" s="366"/>
      <c r="AR156" s="366"/>
      <c r="AS156" s="366"/>
      <c r="AT156" s="366"/>
      <c r="AU156" s="366"/>
      <c r="AV156" s="366"/>
      <c r="AW156" s="366"/>
      <c r="AX156" s="366"/>
      <c r="AY156" s="366"/>
      <c r="AZ156" s="366"/>
      <c r="BA156" s="366"/>
      <c r="BB156" s="366"/>
      <c r="BC156" s="366"/>
      <c r="BD156" s="366"/>
      <c r="BE156" s="366"/>
      <c r="BF156" s="366"/>
      <c r="BG156" s="366"/>
      <c r="BH156" s="366"/>
      <c r="BI156" s="366"/>
      <c r="BJ156" s="366"/>
      <c r="BK156" s="366"/>
      <c r="BL156" s="366"/>
      <c r="BM156" s="366"/>
      <c r="BN156" s="366"/>
      <c r="BO156" s="366"/>
      <c r="BP156" s="366"/>
    </row>
    <row r="157" spans="1:68" s="352" customFormat="1" ht="27.6">
      <c r="A157" s="369" t="s">
        <v>870</v>
      </c>
      <c r="B157" s="394" t="s">
        <v>871</v>
      </c>
      <c r="C157" s="393" t="s">
        <v>872</v>
      </c>
      <c r="D157" s="372" t="s">
        <v>111</v>
      </c>
      <c r="E157" s="392"/>
      <c r="F157" s="392"/>
      <c r="G157" s="392" t="s">
        <v>475</v>
      </c>
      <c r="H157" s="392"/>
      <c r="I157" s="437">
        <v>4320000</v>
      </c>
      <c r="J157" s="392" t="s">
        <v>428</v>
      </c>
      <c r="K157" s="366"/>
      <c r="L157" s="366"/>
      <c r="M157" s="366"/>
      <c r="N157" s="366"/>
      <c r="O157" s="366"/>
      <c r="P157" s="366"/>
      <c r="Q157" s="366"/>
      <c r="R157" s="366"/>
      <c r="S157" s="366"/>
      <c r="T157" s="366"/>
      <c r="U157" s="366"/>
      <c r="V157" s="366"/>
      <c r="W157" s="366"/>
      <c r="X157" s="366"/>
      <c r="Y157" s="366"/>
      <c r="Z157" s="366"/>
      <c r="AA157" s="366"/>
      <c r="AB157" s="366"/>
      <c r="AC157" s="366"/>
      <c r="AD157" s="366"/>
      <c r="AE157" s="366"/>
      <c r="AF157" s="366"/>
      <c r="AG157" s="366"/>
      <c r="AH157" s="366"/>
      <c r="AI157" s="366"/>
      <c r="AJ157" s="366"/>
      <c r="AK157" s="366"/>
      <c r="AL157" s="366"/>
      <c r="AM157" s="366"/>
      <c r="AN157" s="366"/>
      <c r="AO157" s="366"/>
      <c r="AP157" s="366"/>
      <c r="AQ157" s="366"/>
      <c r="AR157" s="366"/>
      <c r="AS157" s="366"/>
      <c r="AT157" s="366"/>
      <c r="AU157" s="366"/>
      <c r="AV157" s="366"/>
      <c r="AW157" s="366"/>
      <c r="AX157" s="366"/>
      <c r="AY157" s="366"/>
      <c r="AZ157" s="366"/>
      <c r="BA157" s="366"/>
      <c r="BB157" s="366"/>
      <c r="BC157" s="366"/>
      <c r="BD157" s="366"/>
      <c r="BE157" s="366"/>
      <c r="BF157" s="366"/>
      <c r="BG157" s="366"/>
      <c r="BH157" s="366"/>
      <c r="BI157" s="366"/>
      <c r="BJ157" s="366"/>
      <c r="BK157" s="366"/>
      <c r="BL157" s="366"/>
      <c r="BM157" s="366"/>
      <c r="BN157" s="366"/>
      <c r="BO157" s="366"/>
      <c r="BP157" s="366"/>
    </row>
    <row r="158" spans="1:68" s="352" customFormat="1" ht="27.6">
      <c r="A158" s="369" t="s">
        <v>873</v>
      </c>
      <c r="B158" s="394" t="s">
        <v>874</v>
      </c>
      <c r="C158" s="393" t="s">
        <v>875</v>
      </c>
      <c r="D158" s="372" t="s">
        <v>111</v>
      </c>
      <c r="E158" s="392" t="s">
        <v>475</v>
      </c>
      <c r="F158" s="392" t="s">
        <v>475</v>
      </c>
      <c r="G158" s="392" t="s">
        <v>475</v>
      </c>
      <c r="H158" s="392" t="s">
        <v>475</v>
      </c>
      <c r="I158" s="437">
        <v>2000000</v>
      </c>
      <c r="J158" s="392" t="s">
        <v>428</v>
      </c>
      <c r="K158" s="366"/>
      <c r="L158" s="366"/>
      <c r="M158" s="366"/>
      <c r="N158" s="366"/>
      <c r="O158" s="366"/>
      <c r="P158" s="366"/>
      <c r="Q158" s="366"/>
      <c r="R158" s="366"/>
      <c r="S158" s="366"/>
      <c r="T158" s="366"/>
      <c r="U158" s="366"/>
      <c r="V158" s="366"/>
      <c r="W158" s="366"/>
      <c r="X158" s="366"/>
      <c r="Y158" s="366"/>
      <c r="Z158" s="366"/>
      <c r="AA158" s="366"/>
      <c r="AB158" s="366"/>
      <c r="AC158" s="366"/>
      <c r="AD158" s="366"/>
      <c r="AE158" s="366"/>
      <c r="AF158" s="366"/>
      <c r="AG158" s="366"/>
      <c r="AH158" s="366"/>
      <c r="AI158" s="366"/>
      <c r="AJ158" s="366"/>
      <c r="AK158" s="366"/>
      <c r="AL158" s="366"/>
      <c r="AM158" s="366"/>
      <c r="AN158" s="366"/>
      <c r="AO158" s="366"/>
      <c r="AP158" s="366"/>
      <c r="AQ158" s="366"/>
      <c r="AR158" s="366"/>
      <c r="AS158" s="366"/>
      <c r="AT158" s="366"/>
      <c r="AU158" s="366"/>
      <c r="AV158" s="366"/>
      <c r="AW158" s="366"/>
      <c r="AX158" s="366"/>
      <c r="AY158" s="366"/>
      <c r="AZ158" s="366"/>
      <c r="BA158" s="366"/>
      <c r="BB158" s="366"/>
      <c r="BC158" s="366"/>
      <c r="BD158" s="366"/>
      <c r="BE158" s="366"/>
      <c r="BF158" s="366"/>
      <c r="BG158" s="366"/>
      <c r="BH158" s="366"/>
      <c r="BI158" s="366"/>
      <c r="BJ158" s="366"/>
      <c r="BK158" s="366"/>
      <c r="BL158" s="366"/>
      <c r="BM158" s="366"/>
      <c r="BN158" s="366"/>
      <c r="BO158" s="366"/>
      <c r="BP158" s="366"/>
    </row>
    <row r="159" spans="1:68" s="352" customFormat="1" ht="41.4">
      <c r="A159" s="369" t="s">
        <v>876</v>
      </c>
      <c r="B159" s="429" t="s">
        <v>877</v>
      </c>
      <c r="C159" s="430" t="s">
        <v>878</v>
      </c>
      <c r="D159" s="372" t="s">
        <v>111</v>
      </c>
      <c r="E159" s="431"/>
      <c r="F159" s="431"/>
      <c r="G159" s="399" t="s">
        <v>475</v>
      </c>
      <c r="H159" s="431"/>
      <c r="I159" s="437">
        <v>640000</v>
      </c>
      <c r="J159" s="431" t="s">
        <v>428</v>
      </c>
      <c r="K159" s="366"/>
      <c r="L159" s="366"/>
      <c r="M159" s="366"/>
      <c r="N159" s="366"/>
      <c r="O159" s="366"/>
      <c r="P159" s="366"/>
      <c r="Q159" s="366"/>
      <c r="R159" s="366"/>
      <c r="S159" s="366"/>
      <c r="T159" s="366"/>
      <c r="U159" s="366"/>
      <c r="V159" s="366"/>
      <c r="W159" s="366"/>
      <c r="X159" s="366"/>
      <c r="Y159" s="366"/>
      <c r="Z159" s="366"/>
      <c r="AA159" s="366"/>
      <c r="AB159" s="366"/>
      <c r="AC159" s="366"/>
      <c r="AD159" s="366"/>
      <c r="AE159" s="366"/>
      <c r="AF159" s="366"/>
      <c r="AG159" s="366"/>
      <c r="AH159" s="366"/>
      <c r="AI159" s="366"/>
      <c r="AJ159" s="366"/>
      <c r="AK159" s="366"/>
      <c r="AL159" s="366"/>
      <c r="AM159" s="366"/>
      <c r="AN159" s="366"/>
      <c r="AO159" s="366"/>
      <c r="AP159" s="366"/>
      <c r="AQ159" s="366"/>
      <c r="AR159" s="366"/>
      <c r="AS159" s="366"/>
      <c r="AT159" s="366"/>
      <c r="AU159" s="366"/>
      <c r="AV159" s="366"/>
      <c r="AW159" s="366"/>
      <c r="AX159" s="366"/>
      <c r="AY159" s="366"/>
      <c r="AZ159" s="366"/>
      <c r="BA159" s="366"/>
      <c r="BB159" s="366"/>
      <c r="BC159" s="366"/>
      <c r="BD159" s="366"/>
      <c r="BE159" s="366"/>
      <c r="BF159" s="366"/>
      <c r="BG159" s="366"/>
      <c r="BH159" s="366"/>
      <c r="BI159" s="366"/>
      <c r="BJ159" s="366"/>
      <c r="BK159" s="366"/>
      <c r="BL159" s="366"/>
      <c r="BM159" s="366"/>
      <c r="BN159" s="366"/>
      <c r="BO159" s="366"/>
      <c r="BP159" s="366"/>
    </row>
    <row r="160" spans="1:68" s="352" customFormat="1" ht="27.6">
      <c r="A160" s="369" t="s">
        <v>879</v>
      </c>
      <c r="B160" s="429" t="s">
        <v>880</v>
      </c>
      <c r="C160" s="430" t="s">
        <v>881</v>
      </c>
      <c r="D160" s="372" t="s">
        <v>111</v>
      </c>
      <c r="E160" s="431" t="s">
        <v>475</v>
      </c>
      <c r="F160" s="431" t="s">
        <v>475</v>
      </c>
      <c r="G160" s="431" t="s">
        <v>475</v>
      </c>
      <c r="H160" s="431" t="s">
        <v>475</v>
      </c>
      <c r="I160" s="437">
        <v>1280000</v>
      </c>
      <c r="J160" s="431" t="s">
        <v>428</v>
      </c>
      <c r="K160" s="366"/>
      <c r="L160" s="366"/>
      <c r="M160" s="366"/>
      <c r="N160" s="366"/>
      <c r="O160" s="366"/>
      <c r="P160" s="366"/>
      <c r="Q160" s="366"/>
      <c r="R160" s="366"/>
      <c r="S160" s="366"/>
      <c r="T160" s="366"/>
      <c r="U160" s="366"/>
      <c r="V160" s="366"/>
      <c r="W160" s="366"/>
      <c r="X160" s="366"/>
      <c r="Y160" s="366"/>
      <c r="Z160" s="366"/>
      <c r="AA160" s="366"/>
      <c r="AB160" s="366"/>
      <c r="AC160" s="366"/>
      <c r="AD160" s="366"/>
      <c r="AE160" s="366"/>
      <c r="AF160" s="366"/>
      <c r="AG160" s="366"/>
      <c r="AH160" s="366"/>
      <c r="AI160" s="366"/>
      <c r="AJ160" s="366"/>
      <c r="AK160" s="366"/>
      <c r="AL160" s="366"/>
      <c r="AM160" s="366"/>
      <c r="AN160" s="366"/>
      <c r="AO160" s="366"/>
      <c r="AP160" s="366"/>
      <c r="AQ160" s="366"/>
      <c r="AR160" s="366"/>
      <c r="AS160" s="366"/>
      <c r="AT160" s="366"/>
      <c r="AU160" s="366"/>
      <c r="AV160" s="366"/>
      <c r="AW160" s="366"/>
      <c r="AX160" s="366"/>
      <c r="AY160" s="366"/>
      <c r="AZ160" s="366"/>
      <c r="BA160" s="366"/>
      <c r="BB160" s="366"/>
      <c r="BC160" s="366"/>
      <c r="BD160" s="366"/>
      <c r="BE160" s="366"/>
      <c r="BF160" s="366"/>
      <c r="BG160" s="366"/>
      <c r="BH160" s="366"/>
      <c r="BI160" s="366"/>
      <c r="BJ160" s="366"/>
      <c r="BK160" s="366"/>
      <c r="BL160" s="366"/>
      <c r="BM160" s="366"/>
      <c r="BN160" s="366"/>
      <c r="BO160" s="366"/>
      <c r="BP160" s="366"/>
    </row>
    <row r="161" spans="1:68" s="352" customFormat="1" ht="27.6">
      <c r="A161" s="369" t="s">
        <v>882</v>
      </c>
      <c r="B161" s="394" t="s">
        <v>883</v>
      </c>
      <c r="C161" s="393" t="s">
        <v>884</v>
      </c>
      <c r="D161" s="372" t="s">
        <v>111</v>
      </c>
      <c r="E161" s="392" t="s">
        <v>475</v>
      </c>
      <c r="F161" s="392" t="s">
        <v>475</v>
      </c>
      <c r="G161" s="392" t="s">
        <v>475</v>
      </c>
      <c r="H161" s="392" t="s">
        <v>475</v>
      </c>
      <c r="I161" s="437">
        <v>9000000</v>
      </c>
      <c r="J161" s="392" t="s">
        <v>885</v>
      </c>
      <c r="K161" s="366"/>
      <c r="L161" s="366"/>
      <c r="M161" s="366"/>
      <c r="N161" s="366"/>
      <c r="O161" s="366"/>
      <c r="P161" s="366"/>
      <c r="Q161" s="366"/>
      <c r="R161" s="366"/>
      <c r="S161" s="366"/>
      <c r="T161" s="366"/>
      <c r="U161" s="366"/>
      <c r="V161" s="366"/>
      <c r="W161" s="366"/>
      <c r="X161" s="366"/>
      <c r="Y161" s="366"/>
      <c r="Z161" s="366"/>
      <c r="AA161" s="366"/>
      <c r="AB161" s="366"/>
      <c r="AC161" s="366"/>
      <c r="AD161" s="366"/>
      <c r="AE161" s="366"/>
      <c r="AF161" s="366"/>
      <c r="AG161" s="366"/>
      <c r="AH161" s="366"/>
      <c r="AI161" s="366"/>
      <c r="AJ161" s="366"/>
      <c r="AK161" s="366"/>
      <c r="AL161" s="366"/>
      <c r="AM161" s="366"/>
      <c r="AN161" s="366"/>
      <c r="AO161" s="366"/>
      <c r="AP161" s="366"/>
      <c r="AQ161" s="366"/>
      <c r="AR161" s="366"/>
      <c r="AS161" s="366"/>
      <c r="AT161" s="366"/>
      <c r="AU161" s="366"/>
      <c r="AV161" s="366"/>
      <c r="AW161" s="366"/>
      <c r="AX161" s="366"/>
      <c r="AY161" s="366"/>
      <c r="AZ161" s="366"/>
      <c r="BA161" s="366"/>
      <c r="BB161" s="366"/>
      <c r="BC161" s="366"/>
      <c r="BD161" s="366"/>
      <c r="BE161" s="366"/>
      <c r="BF161" s="366"/>
      <c r="BG161" s="366"/>
      <c r="BH161" s="366"/>
      <c r="BI161" s="366"/>
      <c r="BJ161" s="366"/>
      <c r="BK161" s="366"/>
      <c r="BL161" s="366"/>
      <c r="BM161" s="366"/>
      <c r="BN161" s="366"/>
      <c r="BO161" s="366"/>
      <c r="BP161" s="366"/>
    </row>
    <row r="162" spans="1:68" s="352" customFormat="1" ht="27.6">
      <c r="A162" s="369" t="s">
        <v>886</v>
      </c>
      <c r="B162" s="394" t="s">
        <v>887</v>
      </c>
      <c r="C162" s="393" t="s">
        <v>888</v>
      </c>
      <c r="D162" s="372" t="s">
        <v>111</v>
      </c>
      <c r="E162" s="392" t="s">
        <v>475</v>
      </c>
      <c r="F162" s="392" t="s">
        <v>475</v>
      </c>
      <c r="G162" s="392" t="s">
        <v>475</v>
      </c>
      <c r="H162" s="392" t="s">
        <v>475</v>
      </c>
      <c r="I162" s="437">
        <v>3500000</v>
      </c>
      <c r="J162" s="392" t="s">
        <v>885</v>
      </c>
      <c r="K162" s="366"/>
      <c r="L162" s="366"/>
      <c r="M162" s="366"/>
      <c r="N162" s="366"/>
      <c r="O162" s="366"/>
      <c r="P162" s="366"/>
      <c r="Q162" s="366"/>
      <c r="R162" s="366"/>
      <c r="S162" s="366"/>
      <c r="T162" s="366"/>
      <c r="U162" s="366"/>
      <c r="V162" s="366"/>
      <c r="W162" s="366"/>
      <c r="X162" s="366"/>
      <c r="Y162" s="366"/>
      <c r="Z162" s="366"/>
      <c r="AA162" s="366"/>
      <c r="AB162" s="366"/>
      <c r="AC162" s="366"/>
      <c r="AD162" s="366"/>
      <c r="AE162" s="366"/>
      <c r="AF162" s="366"/>
      <c r="AG162" s="366"/>
      <c r="AH162" s="366"/>
      <c r="AI162" s="366"/>
      <c r="AJ162" s="366"/>
      <c r="AK162" s="366"/>
      <c r="AL162" s="366"/>
      <c r="AM162" s="366"/>
      <c r="AN162" s="366"/>
      <c r="AO162" s="366"/>
      <c r="AP162" s="366"/>
      <c r="AQ162" s="366"/>
      <c r="AR162" s="366"/>
      <c r="AS162" s="366"/>
      <c r="AT162" s="366"/>
      <c r="AU162" s="366"/>
      <c r="AV162" s="366"/>
      <c r="AW162" s="366"/>
      <c r="AX162" s="366"/>
      <c r="AY162" s="366"/>
      <c r="AZ162" s="366"/>
      <c r="BA162" s="366"/>
      <c r="BB162" s="366"/>
      <c r="BC162" s="366"/>
      <c r="BD162" s="366"/>
      <c r="BE162" s="366"/>
      <c r="BF162" s="366"/>
      <c r="BG162" s="366"/>
      <c r="BH162" s="366"/>
      <c r="BI162" s="366"/>
      <c r="BJ162" s="366"/>
      <c r="BK162" s="366"/>
      <c r="BL162" s="366"/>
      <c r="BM162" s="366"/>
      <c r="BN162" s="366"/>
      <c r="BO162" s="366"/>
      <c r="BP162" s="366"/>
    </row>
    <row r="163" spans="1:68" s="352" customFormat="1" ht="41.4">
      <c r="A163" s="369" t="s">
        <v>889</v>
      </c>
      <c r="B163" s="394" t="s">
        <v>890</v>
      </c>
      <c r="C163" s="393" t="s">
        <v>891</v>
      </c>
      <c r="D163" s="372" t="s">
        <v>111</v>
      </c>
      <c r="E163" s="392" t="s">
        <v>475</v>
      </c>
      <c r="F163" s="392" t="s">
        <v>475</v>
      </c>
      <c r="G163" s="392" t="s">
        <v>475</v>
      </c>
      <c r="H163" s="392" t="s">
        <v>475</v>
      </c>
      <c r="I163" s="437">
        <v>16000000</v>
      </c>
      <c r="J163" s="392" t="s">
        <v>428</v>
      </c>
      <c r="K163" s="366"/>
      <c r="L163" s="366"/>
      <c r="M163" s="366"/>
      <c r="N163" s="366"/>
      <c r="O163" s="366"/>
      <c r="P163" s="366"/>
      <c r="Q163" s="366"/>
      <c r="R163" s="366"/>
      <c r="S163" s="366"/>
      <c r="T163" s="366"/>
      <c r="U163" s="366"/>
      <c r="V163" s="366"/>
      <c r="W163" s="366"/>
      <c r="X163" s="366"/>
      <c r="Y163" s="366"/>
      <c r="Z163" s="366"/>
      <c r="AA163" s="366"/>
      <c r="AB163" s="366"/>
      <c r="AC163" s="366"/>
      <c r="AD163" s="366"/>
      <c r="AE163" s="366"/>
      <c r="AF163" s="366"/>
      <c r="AG163" s="366"/>
      <c r="AH163" s="366"/>
      <c r="AI163" s="366"/>
      <c r="AJ163" s="366"/>
      <c r="AK163" s="366"/>
      <c r="AL163" s="366"/>
      <c r="AM163" s="366"/>
      <c r="AN163" s="366"/>
      <c r="AO163" s="366"/>
      <c r="AP163" s="366"/>
      <c r="AQ163" s="366"/>
      <c r="AR163" s="366"/>
      <c r="AS163" s="366"/>
      <c r="AT163" s="366"/>
      <c r="AU163" s="366"/>
      <c r="AV163" s="366"/>
      <c r="AW163" s="366"/>
      <c r="AX163" s="366"/>
      <c r="AY163" s="366"/>
      <c r="AZ163" s="366"/>
      <c r="BA163" s="366"/>
      <c r="BB163" s="366"/>
      <c r="BC163" s="366"/>
      <c r="BD163" s="366"/>
      <c r="BE163" s="366"/>
      <c r="BF163" s="366"/>
      <c r="BG163" s="366"/>
      <c r="BH163" s="366"/>
      <c r="BI163" s="366"/>
      <c r="BJ163" s="366"/>
      <c r="BK163" s="366"/>
      <c r="BL163" s="366"/>
      <c r="BM163" s="366"/>
      <c r="BN163" s="366"/>
      <c r="BO163" s="366"/>
      <c r="BP163" s="366"/>
    </row>
    <row r="164" spans="1:68" s="352" customFormat="1" ht="55.2">
      <c r="A164" s="369" t="s">
        <v>892</v>
      </c>
      <c r="B164" s="394" t="s">
        <v>893</v>
      </c>
      <c r="C164" s="393" t="s">
        <v>894</v>
      </c>
      <c r="D164" s="372" t="s">
        <v>111</v>
      </c>
      <c r="E164" s="392" t="s">
        <v>475</v>
      </c>
      <c r="F164" s="392" t="s">
        <v>475</v>
      </c>
      <c r="G164" s="392" t="s">
        <v>475</v>
      </c>
      <c r="H164" s="392" t="s">
        <v>475</v>
      </c>
      <c r="I164" s="437">
        <v>20000000</v>
      </c>
      <c r="J164" s="392" t="s">
        <v>428</v>
      </c>
      <c r="K164" s="366"/>
      <c r="L164" s="366"/>
      <c r="M164" s="366"/>
      <c r="N164" s="366"/>
      <c r="O164" s="366"/>
      <c r="P164" s="366"/>
      <c r="Q164" s="366"/>
      <c r="R164" s="366"/>
      <c r="S164" s="366"/>
      <c r="T164" s="366"/>
      <c r="U164" s="366"/>
      <c r="V164" s="366"/>
      <c r="W164" s="366"/>
      <c r="X164" s="366"/>
      <c r="Y164" s="366"/>
      <c r="Z164" s="366"/>
      <c r="AA164" s="366"/>
      <c r="AB164" s="366"/>
      <c r="AC164" s="366"/>
      <c r="AD164" s="366"/>
      <c r="AE164" s="366"/>
      <c r="AF164" s="366"/>
      <c r="AG164" s="366"/>
      <c r="AH164" s="366"/>
      <c r="AI164" s="366"/>
      <c r="AJ164" s="366"/>
      <c r="AK164" s="366"/>
      <c r="AL164" s="366"/>
      <c r="AM164" s="366"/>
      <c r="AN164" s="366"/>
      <c r="AO164" s="366"/>
      <c r="AP164" s="366"/>
      <c r="AQ164" s="366"/>
      <c r="AR164" s="366"/>
      <c r="AS164" s="366"/>
      <c r="AT164" s="366"/>
      <c r="AU164" s="366"/>
      <c r="AV164" s="366"/>
      <c r="AW164" s="366"/>
      <c r="AX164" s="366"/>
      <c r="AY164" s="366"/>
      <c r="AZ164" s="366"/>
      <c r="BA164" s="366"/>
      <c r="BB164" s="366"/>
      <c r="BC164" s="366"/>
      <c r="BD164" s="366"/>
      <c r="BE164" s="366"/>
      <c r="BF164" s="366"/>
      <c r="BG164" s="366"/>
      <c r="BH164" s="366"/>
      <c r="BI164" s="366"/>
      <c r="BJ164" s="366"/>
      <c r="BK164" s="366"/>
      <c r="BL164" s="366"/>
      <c r="BM164" s="366"/>
      <c r="BN164" s="366"/>
      <c r="BO164" s="366"/>
      <c r="BP164" s="366"/>
    </row>
    <row r="165" spans="1:68" s="352" customFormat="1" ht="27.6">
      <c r="A165" s="369" t="s">
        <v>895</v>
      </c>
      <c r="B165" s="394" t="s">
        <v>896</v>
      </c>
      <c r="C165" s="393" t="s">
        <v>897</v>
      </c>
      <c r="D165" s="372" t="s">
        <v>111</v>
      </c>
      <c r="E165" s="392" t="s">
        <v>475</v>
      </c>
      <c r="F165" s="392" t="s">
        <v>475</v>
      </c>
      <c r="G165" s="392" t="s">
        <v>475</v>
      </c>
      <c r="H165" s="392" t="s">
        <v>475</v>
      </c>
      <c r="I165" s="437">
        <v>1500000</v>
      </c>
      <c r="J165" s="392" t="s">
        <v>428</v>
      </c>
      <c r="K165" s="366"/>
      <c r="L165" s="366"/>
      <c r="M165" s="366"/>
      <c r="N165" s="366"/>
      <c r="O165" s="366"/>
      <c r="P165" s="366"/>
      <c r="Q165" s="366"/>
      <c r="R165" s="366"/>
      <c r="S165" s="366"/>
      <c r="T165" s="366"/>
      <c r="U165" s="366"/>
      <c r="V165" s="366"/>
      <c r="W165" s="366"/>
      <c r="X165" s="366"/>
      <c r="Y165" s="366"/>
      <c r="Z165" s="366"/>
      <c r="AA165" s="366"/>
      <c r="AB165" s="366"/>
      <c r="AC165" s="366"/>
      <c r="AD165" s="366"/>
      <c r="AE165" s="366"/>
      <c r="AF165" s="366"/>
      <c r="AG165" s="366"/>
      <c r="AH165" s="366"/>
      <c r="AI165" s="366"/>
      <c r="AJ165" s="366"/>
      <c r="AK165" s="366"/>
      <c r="AL165" s="366"/>
      <c r="AM165" s="366"/>
      <c r="AN165" s="366"/>
      <c r="AO165" s="366"/>
      <c r="AP165" s="366"/>
      <c r="AQ165" s="366"/>
      <c r="AR165" s="366"/>
      <c r="AS165" s="366"/>
      <c r="AT165" s="366"/>
      <c r="AU165" s="366"/>
      <c r="AV165" s="366"/>
      <c r="AW165" s="366"/>
      <c r="AX165" s="366"/>
      <c r="AY165" s="366"/>
      <c r="AZ165" s="366"/>
      <c r="BA165" s="366"/>
      <c r="BB165" s="366"/>
      <c r="BC165" s="366"/>
      <c r="BD165" s="366"/>
      <c r="BE165" s="366"/>
      <c r="BF165" s="366"/>
      <c r="BG165" s="366"/>
      <c r="BH165" s="366"/>
      <c r="BI165" s="366"/>
      <c r="BJ165" s="366"/>
      <c r="BK165" s="366"/>
      <c r="BL165" s="366"/>
      <c r="BM165" s="366"/>
      <c r="BN165" s="366"/>
      <c r="BO165" s="366"/>
      <c r="BP165" s="366"/>
    </row>
    <row r="166" spans="1:68" s="352" customFormat="1" ht="41.4">
      <c r="A166" s="369" t="s">
        <v>898</v>
      </c>
      <c r="B166" s="394" t="s">
        <v>899</v>
      </c>
      <c r="C166" s="393" t="s">
        <v>900</v>
      </c>
      <c r="D166" s="372" t="s">
        <v>111</v>
      </c>
      <c r="E166" s="392" t="s">
        <v>475</v>
      </c>
      <c r="F166" s="392" t="s">
        <v>475</v>
      </c>
      <c r="G166" s="392" t="s">
        <v>475</v>
      </c>
      <c r="H166" s="392" t="s">
        <v>475</v>
      </c>
      <c r="I166" s="437">
        <v>10000000</v>
      </c>
      <c r="J166" s="392" t="s">
        <v>428</v>
      </c>
      <c r="K166" s="366"/>
      <c r="L166" s="366"/>
      <c r="M166" s="366"/>
      <c r="N166" s="366"/>
      <c r="O166" s="366"/>
      <c r="P166" s="366"/>
      <c r="Q166" s="366"/>
      <c r="R166" s="366"/>
      <c r="S166" s="366"/>
      <c r="T166" s="366"/>
      <c r="U166" s="366"/>
      <c r="V166" s="366"/>
      <c r="W166" s="366"/>
      <c r="X166" s="366"/>
      <c r="Y166" s="366"/>
      <c r="Z166" s="366"/>
      <c r="AA166" s="366"/>
      <c r="AB166" s="366"/>
      <c r="AC166" s="366"/>
      <c r="AD166" s="366"/>
      <c r="AE166" s="366"/>
      <c r="AF166" s="366"/>
      <c r="AG166" s="366"/>
      <c r="AH166" s="366"/>
      <c r="AI166" s="366"/>
      <c r="AJ166" s="366"/>
      <c r="AK166" s="366"/>
      <c r="AL166" s="366"/>
      <c r="AM166" s="366"/>
      <c r="AN166" s="366"/>
      <c r="AO166" s="366"/>
      <c r="AP166" s="366"/>
      <c r="AQ166" s="366"/>
      <c r="AR166" s="366"/>
      <c r="AS166" s="366"/>
      <c r="AT166" s="366"/>
      <c r="AU166" s="366"/>
      <c r="AV166" s="366"/>
      <c r="AW166" s="366"/>
      <c r="AX166" s="366"/>
      <c r="AY166" s="366"/>
      <c r="AZ166" s="366"/>
      <c r="BA166" s="366"/>
      <c r="BB166" s="366"/>
      <c r="BC166" s="366"/>
      <c r="BD166" s="366"/>
      <c r="BE166" s="366"/>
      <c r="BF166" s="366"/>
      <c r="BG166" s="366"/>
      <c r="BH166" s="366"/>
      <c r="BI166" s="366"/>
      <c r="BJ166" s="366"/>
      <c r="BK166" s="366"/>
      <c r="BL166" s="366"/>
      <c r="BM166" s="366"/>
      <c r="BN166" s="366"/>
      <c r="BO166" s="366"/>
      <c r="BP166" s="366"/>
    </row>
    <row r="167" spans="1:68" s="352" customFormat="1" ht="27.6">
      <c r="A167" s="369" t="s">
        <v>901</v>
      </c>
      <c r="B167" s="394" t="s">
        <v>902</v>
      </c>
      <c r="C167" s="393" t="s">
        <v>903</v>
      </c>
      <c r="D167" s="372" t="s">
        <v>111</v>
      </c>
      <c r="E167" s="392" t="s">
        <v>475</v>
      </c>
      <c r="F167" s="392" t="s">
        <v>475</v>
      </c>
      <c r="G167" s="392" t="s">
        <v>475</v>
      </c>
      <c r="H167" s="392" t="s">
        <v>475</v>
      </c>
      <c r="I167" s="437">
        <v>0</v>
      </c>
      <c r="J167" s="392" t="s">
        <v>428</v>
      </c>
      <c r="K167" s="366"/>
      <c r="L167" s="366"/>
      <c r="M167" s="366"/>
      <c r="N167" s="366"/>
      <c r="O167" s="366"/>
      <c r="P167" s="366"/>
      <c r="Q167" s="366"/>
      <c r="R167" s="366"/>
      <c r="S167" s="366"/>
      <c r="T167" s="366"/>
      <c r="U167" s="366"/>
      <c r="V167" s="366"/>
      <c r="W167" s="366"/>
      <c r="X167" s="366"/>
      <c r="Y167" s="366"/>
      <c r="Z167" s="366"/>
      <c r="AA167" s="366"/>
      <c r="AB167" s="366"/>
      <c r="AC167" s="366"/>
      <c r="AD167" s="366"/>
      <c r="AE167" s="366"/>
      <c r="AF167" s="366"/>
      <c r="AG167" s="366"/>
      <c r="AH167" s="366"/>
      <c r="AI167" s="366"/>
      <c r="AJ167" s="366"/>
      <c r="AK167" s="366"/>
      <c r="AL167" s="366"/>
      <c r="AM167" s="366"/>
      <c r="AN167" s="366"/>
      <c r="AO167" s="366"/>
      <c r="AP167" s="366"/>
      <c r="AQ167" s="366"/>
      <c r="AR167" s="366"/>
      <c r="AS167" s="366"/>
      <c r="AT167" s="366"/>
      <c r="AU167" s="366"/>
      <c r="AV167" s="366"/>
      <c r="AW167" s="366"/>
      <c r="AX167" s="366"/>
      <c r="AY167" s="366"/>
      <c r="AZ167" s="366"/>
      <c r="BA167" s="366"/>
      <c r="BB167" s="366"/>
      <c r="BC167" s="366"/>
      <c r="BD167" s="366"/>
      <c r="BE167" s="366"/>
      <c r="BF167" s="366"/>
      <c r="BG167" s="366"/>
      <c r="BH167" s="366"/>
      <c r="BI167" s="366"/>
      <c r="BJ167" s="366"/>
      <c r="BK167" s="366"/>
      <c r="BL167" s="366"/>
      <c r="BM167" s="366"/>
      <c r="BN167" s="366"/>
      <c r="BO167" s="366"/>
      <c r="BP167" s="366"/>
    </row>
    <row r="168" spans="1:68" s="352" customFormat="1" ht="27.6">
      <c r="A168" s="369" t="s">
        <v>904</v>
      </c>
      <c r="B168" s="394" t="s">
        <v>905</v>
      </c>
      <c r="C168" s="393" t="s">
        <v>906</v>
      </c>
      <c r="D168" s="372" t="s">
        <v>111</v>
      </c>
      <c r="E168" s="392" t="s">
        <v>475</v>
      </c>
      <c r="F168" s="392" t="s">
        <v>475</v>
      </c>
      <c r="G168" s="392" t="s">
        <v>475</v>
      </c>
      <c r="H168" s="392" t="s">
        <v>475</v>
      </c>
      <c r="I168" s="437">
        <v>0</v>
      </c>
      <c r="J168" s="392" t="s">
        <v>428</v>
      </c>
      <c r="K168" s="366"/>
      <c r="L168" s="366"/>
      <c r="M168" s="366"/>
      <c r="N168" s="366"/>
      <c r="O168" s="366"/>
      <c r="P168" s="366"/>
      <c r="Q168" s="366"/>
      <c r="R168" s="366"/>
      <c r="S168" s="366"/>
      <c r="T168" s="366"/>
      <c r="U168" s="366"/>
      <c r="V168" s="366"/>
      <c r="W168" s="366"/>
      <c r="X168" s="366"/>
      <c r="Y168" s="366"/>
      <c r="Z168" s="366"/>
      <c r="AA168" s="366"/>
      <c r="AB168" s="366"/>
      <c r="AC168" s="366"/>
      <c r="AD168" s="366"/>
      <c r="AE168" s="366"/>
      <c r="AF168" s="366"/>
      <c r="AG168" s="366"/>
      <c r="AH168" s="366"/>
      <c r="AI168" s="366"/>
      <c r="AJ168" s="366"/>
      <c r="AK168" s="366"/>
      <c r="AL168" s="366"/>
      <c r="AM168" s="366"/>
      <c r="AN168" s="366"/>
      <c r="AO168" s="366"/>
      <c r="AP168" s="366"/>
      <c r="AQ168" s="366"/>
      <c r="AR168" s="366"/>
      <c r="AS168" s="366"/>
      <c r="AT168" s="366"/>
      <c r="AU168" s="366"/>
      <c r="AV168" s="366"/>
      <c r="AW168" s="366"/>
      <c r="AX168" s="366"/>
      <c r="AY168" s="366"/>
      <c r="AZ168" s="366"/>
      <c r="BA168" s="366"/>
      <c r="BB168" s="366"/>
      <c r="BC168" s="366"/>
      <c r="BD168" s="366"/>
      <c r="BE168" s="366"/>
      <c r="BF168" s="366"/>
      <c r="BG168" s="366"/>
      <c r="BH168" s="366"/>
      <c r="BI168" s="366"/>
      <c r="BJ168" s="366"/>
      <c r="BK168" s="366"/>
      <c r="BL168" s="366"/>
      <c r="BM168" s="366"/>
      <c r="BN168" s="366"/>
      <c r="BO168" s="366"/>
      <c r="BP168" s="366"/>
    </row>
    <row r="169" spans="1:68" s="352" customFormat="1" ht="27.6">
      <c r="A169" s="369" t="s">
        <v>907</v>
      </c>
      <c r="B169" s="394" t="s">
        <v>908</v>
      </c>
      <c r="C169" s="393" t="s">
        <v>909</v>
      </c>
      <c r="D169" s="372" t="s">
        <v>111</v>
      </c>
      <c r="E169" s="392" t="s">
        <v>475</v>
      </c>
      <c r="F169" s="392" t="s">
        <v>475</v>
      </c>
      <c r="G169" s="392" t="s">
        <v>475</v>
      </c>
      <c r="H169" s="392" t="s">
        <v>475</v>
      </c>
      <c r="I169" s="437">
        <v>0</v>
      </c>
      <c r="J169" s="392" t="s">
        <v>428</v>
      </c>
      <c r="K169" s="366"/>
      <c r="L169" s="366"/>
      <c r="M169" s="366"/>
      <c r="N169" s="366"/>
      <c r="O169" s="366"/>
      <c r="P169" s="366"/>
      <c r="Q169" s="366"/>
      <c r="R169" s="366"/>
      <c r="S169" s="366"/>
      <c r="T169" s="366"/>
      <c r="U169" s="366"/>
      <c r="V169" s="366"/>
      <c r="W169" s="366"/>
      <c r="X169" s="366"/>
      <c r="Y169" s="366"/>
      <c r="Z169" s="366"/>
      <c r="AA169" s="366"/>
      <c r="AB169" s="366"/>
      <c r="AC169" s="366"/>
      <c r="AD169" s="366"/>
      <c r="AE169" s="366"/>
      <c r="AF169" s="366"/>
      <c r="AG169" s="366"/>
      <c r="AH169" s="366"/>
      <c r="AI169" s="366"/>
      <c r="AJ169" s="366"/>
      <c r="AK169" s="366"/>
      <c r="AL169" s="366"/>
      <c r="AM169" s="366"/>
      <c r="AN169" s="366"/>
      <c r="AO169" s="366"/>
      <c r="AP169" s="366"/>
      <c r="AQ169" s="366"/>
      <c r="AR169" s="366"/>
      <c r="AS169" s="366"/>
      <c r="AT169" s="366"/>
      <c r="AU169" s="366"/>
      <c r="AV169" s="366"/>
      <c r="AW169" s="366"/>
      <c r="AX169" s="366"/>
      <c r="AY169" s="366"/>
      <c r="AZ169" s="366"/>
      <c r="BA169" s="366"/>
      <c r="BB169" s="366"/>
      <c r="BC169" s="366"/>
      <c r="BD169" s="366"/>
      <c r="BE169" s="366"/>
      <c r="BF169" s="366"/>
      <c r="BG169" s="366"/>
      <c r="BH169" s="366"/>
      <c r="BI169" s="366"/>
      <c r="BJ169" s="366"/>
      <c r="BK169" s="366"/>
      <c r="BL169" s="366"/>
      <c r="BM169" s="366"/>
      <c r="BN169" s="366"/>
      <c r="BO169" s="366"/>
      <c r="BP169" s="366"/>
    </row>
    <row r="170" spans="1:68" s="352" customFormat="1" ht="41.4">
      <c r="A170" s="369" t="s">
        <v>910</v>
      </c>
      <c r="B170" s="394" t="s">
        <v>911</v>
      </c>
      <c r="C170" s="393" t="s">
        <v>912</v>
      </c>
      <c r="D170" s="372" t="s">
        <v>111</v>
      </c>
      <c r="E170" s="392" t="s">
        <v>475</v>
      </c>
      <c r="F170" s="392" t="s">
        <v>475</v>
      </c>
      <c r="G170" s="392" t="s">
        <v>475</v>
      </c>
      <c r="H170" s="392" t="s">
        <v>475</v>
      </c>
      <c r="I170" s="437">
        <v>0</v>
      </c>
      <c r="J170" s="392" t="s">
        <v>428</v>
      </c>
      <c r="K170" s="366"/>
      <c r="L170" s="366"/>
      <c r="M170" s="366"/>
      <c r="N170" s="366"/>
      <c r="O170" s="366"/>
      <c r="P170" s="366"/>
      <c r="Q170" s="366"/>
      <c r="R170" s="366"/>
      <c r="S170" s="366"/>
      <c r="T170" s="366"/>
      <c r="U170" s="366"/>
      <c r="V170" s="366"/>
      <c r="W170" s="366"/>
      <c r="X170" s="366"/>
      <c r="Y170" s="366"/>
      <c r="Z170" s="366"/>
      <c r="AA170" s="366"/>
      <c r="AB170" s="366"/>
      <c r="AC170" s="366"/>
      <c r="AD170" s="366"/>
      <c r="AE170" s="366"/>
      <c r="AF170" s="366"/>
      <c r="AG170" s="366"/>
      <c r="AH170" s="366"/>
      <c r="AI170" s="366"/>
      <c r="AJ170" s="366"/>
      <c r="AK170" s="366"/>
      <c r="AL170" s="366"/>
      <c r="AM170" s="366"/>
      <c r="AN170" s="366"/>
      <c r="AO170" s="366"/>
      <c r="AP170" s="366"/>
      <c r="AQ170" s="366"/>
      <c r="AR170" s="366"/>
      <c r="AS170" s="366"/>
      <c r="AT170" s="366"/>
      <c r="AU170" s="366"/>
      <c r="AV170" s="366"/>
      <c r="AW170" s="366"/>
      <c r="AX170" s="366"/>
      <c r="AY170" s="366"/>
      <c r="AZ170" s="366"/>
      <c r="BA170" s="366"/>
      <c r="BB170" s="366"/>
      <c r="BC170" s="366"/>
      <c r="BD170" s="366"/>
      <c r="BE170" s="366"/>
      <c r="BF170" s="366"/>
      <c r="BG170" s="366"/>
      <c r="BH170" s="366"/>
      <c r="BI170" s="366"/>
      <c r="BJ170" s="366"/>
      <c r="BK170" s="366"/>
      <c r="BL170" s="366"/>
      <c r="BM170" s="366"/>
      <c r="BN170" s="366"/>
      <c r="BO170" s="366"/>
      <c r="BP170" s="366"/>
    </row>
    <row r="171" spans="1:68" s="352" customFormat="1" ht="27.6">
      <c r="A171" s="369" t="s">
        <v>913</v>
      </c>
      <c r="B171" s="394" t="s">
        <v>914</v>
      </c>
      <c r="C171" s="393" t="s">
        <v>915</v>
      </c>
      <c r="D171" s="372" t="s">
        <v>111</v>
      </c>
      <c r="E171" s="392" t="s">
        <v>475</v>
      </c>
      <c r="F171" s="392" t="s">
        <v>475</v>
      </c>
      <c r="G171" s="392" t="s">
        <v>475</v>
      </c>
      <c r="H171" s="392" t="s">
        <v>475</v>
      </c>
      <c r="I171" s="437">
        <v>0</v>
      </c>
      <c r="J171" s="392" t="s">
        <v>916</v>
      </c>
      <c r="K171" s="366"/>
      <c r="L171" s="366"/>
      <c r="M171" s="366"/>
      <c r="N171" s="366"/>
      <c r="O171" s="366"/>
      <c r="P171" s="366"/>
      <c r="Q171" s="366"/>
      <c r="R171" s="366"/>
      <c r="S171" s="366"/>
      <c r="T171" s="366"/>
      <c r="U171" s="366"/>
      <c r="V171" s="366"/>
      <c r="W171" s="366"/>
      <c r="X171" s="366"/>
      <c r="Y171" s="366"/>
      <c r="Z171" s="366"/>
      <c r="AA171" s="366"/>
      <c r="AB171" s="366"/>
      <c r="AC171" s="366"/>
      <c r="AD171" s="366"/>
      <c r="AE171" s="366"/>
      <c r="AF171" s="366"/>
      <c r="AG171" s="366"/>
      <c r="AH171" s="366"/>
      <c r="AI171" s="366"/>
      <c r="AJ171" s="366"/>
      <c r="AK171" s="366"/>
      <c r="AL171" s="366"/>
      <c r="AM171" s="366"/>
      <c r="AN171" s="366"/>
      <c r="AO171" s="366"/>
      <c r="AP171" s="366"/>
      <c r="AQ171" s="366"/>
      <c r="AR171" s="366"/>
      <c r="AS171" s="366"/>
      <c r="AT171" s="366"/>
      <c r="AU171" s="366"/>
      <c r="AV171" s="366"/>
      <c r="AW171" s="366"/>
      <c r="AX171" s="366"/>
      <c r="AY171" s="366"/>
      <c r="AZ171" s="366"/>
      <c r="BA171" s="366"/>
      <c r="BB171" s="366"/>
      <c r="BC171" s="366"/>
      <c r="BD171" s="366"/>
      <c r="BE171" s="366"/>
      <c r="BF171" s="366"/>
      <c r="BG171" s="366"/>
      <c r="BH171" s="366"/>
      <c r="BI171" s="366"/>
      <c r="BJ171" s="366"/>
      <c r="BK171" s="366"/>
      <c r="BL171" s="366"/>
      <c r="BM171" s="366"/>
      <c r="BN171" s="366"/>
      <c r="BO171" s="366"/>
      <c r="BP171" s="366"/>
    </row>
    <row r="172" spans="1:68" s="352" customFormat="1" ht="27.6">
      <c r="A172" s="369" t="s">
        <v>917</v>
      </c>
      <c r="B172" s="394" t="s">
        <v>918</v>
      </c>
      <c r="C172" s="393" t="s">
        <v>919</v>
      </c>
      <c r="D172" s="372" t="s">
        <v>111</v>
      </c>
      <c r="E172" s="392" t="s">
        <v>475</v>
      </c>
      <c r="F172" s="392" t="s">
        <v>475</v>
      </c>
      <c r="G172" s="392" t="s">
        <v>475</v>
      </c>
      <c r="H172" s="392" t="s">
        <v>475</v>
      </c>
      <c r="I172" s="437">
        <v>1500000</v>
      </c>
      <c r="J172" s="392" t="s">
        <v>428</v>
      </c>
      <c r="K172" s="366"/>
      <c r="L172" s="366"/>
      <c r="M172" s="366"/>
      <c r="N172" s="366"/>
      <c r="O172" s="366"/>
      <c r="P172" s="366"/>
      <c r="Q172" s="366"/>
      <c r="R172" s="366"/>
      <c r="S172" s="366"/>
      <c r="T172" s="366"/>
      <c r="U172" s="366"/>
      <c r="V172" s="366"/>
      <c r="W172" s="366"/>
      <c r="X172" s="366"/>
      <c r="Y172" s="366"/>
      <c r="Z172" s="366"/>
      <c r="AA172" s="366"/>
      <c r="AB172" s="366"/>
      <c r="AC172" s="366"/>
      <c r="AD172" s="366"/>
      <c r="AE172" s="366"/>
      <c r="AF172" s="366"/>
      <c r="AG172" s="366"/>
      <c r="AH172" s="366"/>
      <c r="AI172" s="366"/>
      <c r="AJ172" s="366"/>
      <c r="AK172" s="366"/>
      <c r="AL172" s="366"/>
      <c r="AM172" s="366"/>
      <c r="AN172" s="366"/>
      <c r="AO172" s="366"/>
      <c r="AP172" s="366"/>
      <c r="AQ172" s="366"/>
      <c r="AR172" s="366"/>
      <c r="AS172" s="366"/>
      <c r="AT172" s="366"/>
      <c r="AU172" s="366"/>
      <c r="AV172" s="366"/>
      <c r="AW172" s="366"/>
      <c r="AX172" s="366"/>
      <c r="AY172" s="366"/>
      <c r="AZ172" s="366"/>
      <c r="BA172" s="366"/>
      <c r="BB172" s="366"/>
      <c r="BC172" s="366"/>
      <c r="BD172" s="366"/>
      <c r="BE172" s="366"/>
      <c r="BF172" s="366"/>
      <c r="BG172" s="366"/>
      <c r="BH172" s="366"/>
      <c r="BI172" s="366"/>
      <c r="BJ172" s="366"/>
      <c r="BK172" s="366"/>
      <c r="BL172" s="366"/>
      <c r="BM172" s="366"/>
      <c r="BN172" s="366"/>
      <c r="BO172" s="366"/>
      <c r="BP172" s="366"/>
    </row>
    <row r="173" spans="1:68" s="352" customFormat="1" ht="41.4">
      <c r="A173" s="369" t="s">
        <v>920</v>
      </c>
      <c r="B173" s="394" t="s">
        <v>921</v>
      </c>
      <c r="C173" s="393" t="s">
        <v>922</v>
      </c>
      <c r="D173" s="372" t="s">
        <v>111</v>
      </c>
      <c r="E173" s="392" t="s">
        <v>475</v>
      </c>
      <c r="F173" s="392" t="s">
        <v>475</v>
      </c>
      <c r="G173" s="392" t="s">
        <v>475</v>
      </c>
      <c r="H173" s="392" t="s">
        <v>475</v>
      </c>
      <c r="I173" s="437">
        <v>16700000</v>
      </c>
      <c r="J173" s="392" t="s">
        <v>819</v>
      </c>
      <c r="K173" s="366"/>
      <c r="L173" s="366"/>
      <c r="M173" s="366"/>
      <c r="N173" s="366"/>
      <c r="O173" s="366"/>
      <c r="P173" s="366"/>
      <c r="Q173" s="366"/>
      <c r="R173" s="366"/>
      <c r="S173" s="366"/>
      <c r="T173" s="366"/>
      <c r="U173" s="366"/>
      <c r="V173" s="366"/>
      <c r="W173" s="366"/>
      <c r="X173" s="366"/>
      <c r="Y173" s="366"/>
      <c r="Z173" s="366"/>
      <c r="AA173" s="366"/>
      <c r="AB173" s="366"/>
      <c r="AC173" s="366"/>
      <c r="AD173" s="366"/>
      <c r="AE173" s="366"/>
      <c r="AF173" s="366"/>
      <c r="AG173" s="366"/>
      <c r="AH173" s="366"/>
      <c r="AI173" s="366"/>
      <c r="AJ173" s="366"/>
      <c r="AK173" s="366"/>
      <c r="AL173" s="366"/>
      <c r="AM173" s="366"/>
      <c r="AN173" s="366"/>
      <c r="AO173" s="366"/>
      <c r="AP173" s="366"/>
      <c r="AQ173" s="366"/>
      <c r="AR173" s="366"/>
      <c r="AS173" s="366"/>
      <c r="AT173" s="366"/>
      <c r="AU173" s="366"/>
      <c r="AV173" s="366"/>
      <c r="AW173" s="366"/>
      <c r="AX173" s="366"/>
      <c r="AY173" s="366"/>
      <c r="AZ173" s="366"/>
      <c r="BA173" s="366"/>
      <c r="BB173" s="366"/>
      <c r="BC173" s="366"/>
      <c r="BD173" s="366"/>
      <c r="BE173" s="366"/>
      <c r="BF173" s="366"/>
      <c r="BG173" s="366"/>
      <c r="BH173" s="366"/>
      <c r="BI173" s="366"/>
      <c r="BJ173" s="366"/>
      <c r="BK173" s="366"/>
      <c r="BL173" s="366"/>
      <c r="BM173" s="366"/>
      <c r="BN173" s="366"/>
      <c r="BO173" s="366"/>
      <c r="BP173" s="366"/>
    </row>
    <row r="174" spans="1:68" s="352" customFormat="1" ht="41.4">
      <c r="A174" s="369" t="s">
        <v>923</v>
      </c>
      <c r="B174" s="429" t="s">
        <v>924</v>
      </c>
      <c r="C174" s="430" t="s">
        <v>925</v>
      </c>
      <c r="D174" s="372" t="s">
        <v>111</v>
      </c>
      <c r="E174" s="431"/>
      <c r="F174" s="431" t="s">
        <v>475</v>
      </c>
      <c r="G174" s="431"/>
      <c r="H174" s="431" t="s">
        <v>475</v>
      </c>
      <c r="I174" s="437">
        <v>540000</v>
      </c>
      <c r="J174" s="431" t="s">
        <v>428</v>
      </c>
      <c r="K174" s="366"/>
      <c r="L174" s="366"/>
      <c r="M174" s="366"/>
      <c r="N174" s="366"/>
      <c r="O174" s="366"/>
      <c r="P174" s="366"/>
      <c r="Q174" s="366"/>
      <c r="R174" s="366"/>
      <c r="S174" s="366"/>
      <c r="T174" s="366"/>
      <c r="U174" s="366"/>
      <c r="V174" s="366"/>
      <c r="W174" s="366"/>
      <c r="X174" s="366"/>
      <c r="Y174" s="366"/>
      <c r="Z174" s="366"/>
      <c r="AA174" s="366"/>
      <c r="AB174" s="366"/>
      <c r="AC174" s="366"/>
      <c r="AD174" s="366"/>
      <c r="AE174" s="366"/>
      <c r="AF174" s="366"/>
      <c r="AG174" s="366"/>
      <c r="AH174" s="366"/>
      <c r="AI174" s="366"/>
      <c r="AJ174" s="366"/>
      <c r="AK174" s="366"/>
      <c r="AL174" s="366"/>
      <c r="AM174" s="366"/>
      <c r="AN174" s="366"/>
      <c r="AO174" s="366"/>
      <c r="AP174" s="366"/>
      <c r="AQ174" s="366"/>
      <c r="AR174" s="366"/>
      <c r="AS174" s="366"/>
      <c r="AT174" s="366"/>
      <c r="AU174" s="366"/>
      <c r="AV174" s="366"/>
      <c r="AW174" s="366"/>
      <c r="AX174" s="366"/>
      <c r="AY174" s="366"/>
      <c r="AZ174" s="366"/>
      <c r="BA174" s="366"/>
      <c r="BB174" s="366"/>
      <c r="BC174" s="366"/>
      <c r="BD174" s="366"/>
      <c r="BE174" s="366"/>
      <c r="BF174" s="366"/>
      <c r="BG174" s="366"/>
      <c r="BH174" s="366"/>
      <c r="BI174" s="366"/>
      <c r="BJ174" s="366"/>
      <c r="BK174" s="366"/>
      <c r="BL174" s="366"/>
      <c r="BM174" s="366"/>
      <c r="BN174" s="366"/>
      <c r="BO174" s="366"/>
      <c r="BP174" s="366"/>
    </row>
    <row r="175" spans="1:68" s="352" customFormat="1" ht="27.6">
      <c r="A175" s="369" t="s">
        <v>926</v>
      </c>
      <c r="B175" s="394" t="s">
        <v>927</v>
      </c>
      <c r="C175" s="393" t="s">
        <v>928</v>
      </c>
      <c r="D175" s="372" t="s">
        <v>111</v>
      </c>
      <c r="E175" s="392" t="s">
        <v>475</v>
      </c>
      <c r="F175" s="392" t="s">
        <v>475</v>
      </c>
      <c r="G175" s="392" t="s">
        <v>475</v>
      </c>
      <c r="H175" s="392" t="s">
        <v>475</v>
      </c>
      <c r="I175" s="437">
        <v>0</v>
      </c>
      <c r="J175" s="431" t="s">
        <v>428</v>
      </c>
      <c r="K175" s="366"/>
      <c r="L175" s="366"/>
      <c r="M175" s="366"/>
      <c r="N175" s="366"/>
      <c r="O175" s="366"/>
      <c r="P175" s="366"/>
      <c r="Q175" s="366"/>
      <c r="R175" s="366"/>
      <c r="S175" s="366"/>
      <c r="T175" s="366"/>
      <c r="U175" s="366"/>
      <c r="V175" s="366"/>
      <c r="W175" s="366"/>
      <c r="X175" s="366"/>
      <c r="Y175" s="366"/>
      <c r="Z175" s="366"/>
      <c r="AA175" s="366"/>
      <c r="AB175" s="366"/>
      <c r="AC175" s="366"/>
      <c r="AD175" s="366"/>
      <c r="AE175" s="366"/>
      <c r="AF175" s="366"/>
      <c r="AG175" s="366"/>
      <c r="AH175" s="366"/>
      <c r="AI175" s="366"/>
      <c r="AJ175" s="366"/>
      <c r="AK175" s="366"/>
      <c r="AL175" s="366"/>
      <c r="AM175" s="366"/>
      <c r="AN175" s="366"/>
      <c r="AO175" s="366"/>
      <c r="AP175" s="366"/>
      <c r="AQ175" s="366"/>
      <c r="AR175" s="366"/>
      <c r="AS175" s="366"/>
      <c r="AT175" s="366"/>
      <c r="AU175" s="366"/>
      <c r="AV175" s="366"/>
      <c r="AW175" s="366"/>
      <c r="AX175" s="366"/>
      <c r="AY175" s="366"/>
      <c r="AZ175" s="366"/>
      <c r="BA175" s="366"/>
      <c r="BB175" s="366"/>
      <c r="BC175" s="366"/>
      <c r="BD175" s="366"/>
      <c r="BE175" s="366"/>
      <c r="BF175" s="366"/>
      <c r="BG175" s="366"/>
      <c r="BH175" s="366"/>
      <c r="BI175" s="366"/>
      <c r="BJ175" s="366"/>
      <c r="BK175" s="366"/>
      <c r="BL175" s="366"/>
      <c r="BM175" s="366"/>
      <c r="BN175" s="366"/>
      <c r="BO175" s="366"/>
      <c r="BP175" s="366"/>
    </row>
    <row r="176" spans="1:68" s="352" customFormat="1" ht="27.6">
      <c r="A176" s="369" t="s">
        <v>929</v>
      </c>
      <c r="B176" s="394" t="s">
        <v>930</v>
      </c>
      <c r="C176" s="393" t="s">
        <v>931</v>
      </c>
      <c r="D176" s="372" t="s">
        <v>111</v>
      </c>
      <c r="E176" s="392"/>
      <c r="F176" s="392"/>
      <c r="G176" s="392" t="s">
        <v>475</v>
      </c>
      <c r="H176" s="392" t="s">
        <v>475</v>
      </c>
      <c r="I176" s="437">
        <v>12000000</v>
      </c>
      <c r="J176" s="392" t="s">
        <v>862</v>
      </c>
      <c r="K176" s="366"/>
      <c r="L176" s="366"/>
      <c r="M176" s="366"/>
      <c r="N176" s="366"/>
      <c r="O176" s="366"/>
      <c r="P176" s="366"/>
      <c r="Q176" s="366"/>
      <c r="R176" s="366"/>
      <c r="S176" s="366"/>
      <c r="T176" s="366"/>
      <c r="U176" s="366"/>
      <c r="V176" s="366"/>
      <c r="W176" s="366"/>
      <c r="X176" s="366"/>
      <c r="Y176" s="366"/>
      <c r="Z176" s="366"/>
      <c r="AA176" s="366"/>
      <c r="AB176" s="366"/>
      <c r="AC176" s="366"/>
      <c r="AD176" s="366"/>
      <c r="AE176" s="366"/>
      <c r="AF176" s="366"/>
      <c r="AG176" s="366"/>
      <c r="AH176" s="366"/>
      <c r="AI176" s="366"/>
      <c r="AJ176" s="366"/>
      <c r="AK176" s="366"/>
      <c r="AL176" s="366"/>
      <c r="AM176" s="366"/>
      <c r="AN176" s="366"/>
      <c r="AO176" s="366"/>
      <c r="AP176" s="366"/>
      <c r="AQ176" s="366"/>
      <c r="AR176" s="366"/>
      <c r="AS176" s="366"/>
      <c r="AT176" s="366"/>
      <c r="AU176" s="366"/>
      <c r="AV176" s="366"/>
      <c r="AW176" s="366"/>
      <c r="AX176" s="366"/>
      <c r="AY176" s="366"/>
      <c r="AZ176" s="366"/>
      <c r="BA176" s="366"/>
      <c r="BB176" s="366"/>
      <c r="BC176" s="366"/>
      <c r="BD176" s="366"/>
      <c r="BE176" s="366"/>
      <c r="BF176" s="366"/>
      <c r="BG176" s="366"/>
      <c r="BH176" s="366"/>
      <c r="BI176" s="366"/>
      <c r="BJ176" s="366"/>
      <c r="BK176" s="366"/>
      <c r="BL176" s="366"/>
      <c r="BM176" s="366"/>
      <c r="BN176" s="366"/>
      <c r="BO176" s="366"/>
      <c r="BP176" s="366"/>
    </row>
    <row r="177" spans="1:68" s="352" customFormat="1" ht="27.6">
      <c r="A177" s="369" t="s">
        <v>932</v>
      </c>
      <c r="B177" s="429" t="s">
        <v>933</v>
      </c>
      <c r="C177" s="430" t="s">
        <v>934</v>
      </c>
      <c r="D177" s="372" t="s">
        <v>111</v>
      </c>
      <c r="E177" s="431" t="s">
        <v>475</v>
      </c>
      <c r="F177" s="431" t="s">
        <v>475</v>
      </c>
      <c r="G177" s="431" t="s">
        <v>475</v>
      </c>
      <c r="H177" s="431" t="s">
        <v>475</v>
      </c>
      <c r="I177" s="437">
        <v>1000000</v>
      </c>
      <c r="J177" s="431" t="s">
        <v>819</v>
      </c>
      <c r="K177" s="366"/>
      <c r="L177" s="366"/>
      <c r="M177" s="366"/>
      <c r="N177" s="366"/>
      <c r="O177" s="366"/>
      <c r="P177" s="366"/>
      <c r="Q177" s="366"/>
      <c r="R177" s="366"/>
      <c r="S177" s="366"/>
      <c r="T177" s="366"/>
      <c r="U177" s="366"/>
      <c r="V177" s="366"/>
      <c r="W177" s="366"/>
      <c r="X177" s="366"/>
      <c r="Y177" s="366"/>
      <c r="Z177" s="366"/>
      <c r="AA177" s="366"/>
      <c r="AB177" s="366"/>
      <c r="AC177" s="366"/>
      <c r="AD177" s="366"/>
      <c r="AE177" s="366"/>
      <c r="AF177" s="366"/>
      <c r="AG177" s="366"/>
      <c r="AH177" s="366"/>
      <c r="AI177" s="366"/>
      <c r="AJ177" s="366"/>
      <c r="AK177" s="366"/>
      <c r="AL177" s="366"/>
      <c r="AM177" s="366"/>
      <c r="AN177" s="366"/>
      <c r="AO177" s="366"/>
      <c r="AP177" s="366"/>
      <c r="AQ177" s="366"/>
      <c r="AR177" s="366"/>
      <c r="AS177" s="366"/>
      <c r="AT177" s="366"/>
      <c r="AU177" s="366"/>
      <c r="AV177" s="366"/>
      <c r="AW177" s="366"/>
      <c r="AX177" s="366"/>
      <c r="AY177" s="366"/>
      <c r="AZ177" s="366"/>
      <c r="BA177" s="366"/>
      <c r="BB177" s="366"/>
      <c r="BC177" s="366"/>
      <c r="BD177" s="366"/>
      <c r="BE177" s="366"/>
      <c r="BF177" s="366"/>
      <c r="BG177" s="366"/>
      <c r="BH177" s="366"/>
      <c r="BI177" s="366"/>
      <c r="BJ177" s="366"/>
      <c r="BK177" s="366"/>
      <c r="BL177" s="366"/>
      <c r="BM177" s="366"/>
      <c r="BN177" s="366"/>
      <c r="BO177" s="366"/>
      <c r="BP177" s="366"/>
    </row>
    <row r="178" spans="1:68" s="352" customFormat="1" ht="55.2">
      <c r="A178" s="369" t="s">
        <v>935</v>
      </c>
      <c r="B178" s="429" t="s">
        <v>936</v>
      </c>
      <c r="C178" s="430" t="s">
        <v>937</v>
      </c>
      <c r="D178" s="372" t="s">
        <v>111</v>
      </c>
      <c r="E178" s="431" t="s">
        <v>475</v>
      </c>
      <c r="F178" s="431" t="s">
        <v>475</v>
      </c>
      <c r="G178" s="431" t="s">
        <v>475</v>
      </c>
      <c r="H178" s="431" t="s">
        <v>475</v>
      </c>
      <c r="I178" s="437">
        <v>30000000</v>
      </c>
      <c r="J178" s="431" t="s">
        <v>862</v>
      </c>
      <c r="K178" s="366"/>
      <c r="L178" s="366"/>
      <c r="M178" s="366"/>
      <c r="N178" s="366"/>
      <c r="O178" s="366"/>
      <c r="P178" s="366"/>
      <c r="Q178" s="366"/>
      <c r="R178" s="366"/>
      <c r="S178" s="366"/>
      <c r="T178" s="366"/>
      <c r="U178" s="366"/>
      <c r="V178" s="366"/>
      <c r="W178" s="366"/>
      <c r="X178" s="366"/>
      <c r="Y178" s="366"/>
      <c r="Z178" s="366"/>
      <c r="AA178" s="366"/>
      <c r="AB178" s="366"/>
      <c r="AC178" s="366"/>
      <c r="AD178" s="366"/>
      <c r="AE178" s="366"/>
      <c r="AF178" s="366"/>
      <c r="AG178" s="366"/>
      <c r="AH178" s="366"/>
      <c r="AI178" s="366"/>
      <c r="AJ178" s="366"/>
      <c r="AK178" s="366"/>
      <c r="AL178" s="366"/>
      <c r="AM178" s="366"/>
      <c r="AN178" s="366"/>
      <c r="AO178" s="366"/>
      <c r="AP178" s="366"/>
      <c r="AQ178" s="366"/>
      <c r="AR178" s="366"/>
      <c r="AS178" s="366"/>
      <c r="AT178" s="366"/>
      <c r="AU178" s="366"/>
      <c r="AV178" s="366"/>
      <c r="AW178" s="366"/>
      <c r="AX178" s="366"/>
      <c r="AY178" s="366"/>
      <c r="AZ178" s="366"/>
      <c r="BA178" s="366"/>
      <c r="BB178" s="366"/>
      <c r="BC178" s="366"/>
      <c r="BD178" s="366"/>
      <c r="BE178" s="366"/>
      <c r="BF178" s="366"/>
      <c r="BG178" s="366"/>
      <c r="BH178" s="366"/>
      <c r="BI178" s="366"/>
      <c r="BJ178" s="366"/>
      <c r="BK178" s="366"/>
      <c r="BL178" s="366"/>
      <c r="BM178" s="366"/>
      <c r="BN178" s="366"/>
      <c r="BO178" s="366"/>
      <c r="BP178" s="366"/>
    </row>
    <row r="179" spans="1:68" s="352" customFormat="1" ht="41.4">
      <c r="A179" s="369" t="s">
        <v>938</v>
      </c>
      <c r="B179" s="394" t="s">
        <v>939</v>
      </c>
      <c r="C179" s="393" t="s">
        <v>940</v>
      </c>
      <c r="D179" s="372" t="s">
        <v>111</v>
      </c>
      <c r="E179" s="392" t="s">
        <v>475</v>
      </c>
      <c r="F179" s="392" t="s">
        <v>475</v>
      </c>
      <c r="G179" s="392" t="s">
        <v>475</v>
      </c>
      <c r="H179" s="392"/>
      <c r="I179" s="437">
        <v>60000000</v>
      </c>
      <c r="J179" s="392" t="s">
        <v>941</v>
      </c>
      <c r="K179" s="366"/>
      <c r="L179" s="366"/>
      <c r="M179" s="366"/>
      <c r="N179" s="366"/>
      <c r="O179" s="366"/>
      <c r="P179" s="366"/>
      <c r="Q179" s="366"/>
      <c r="R179" s="366"/>
      <c r="S179" s="366"/>
      <c r="T179" s="366"/>
      <c r="U179" s="366"/>
      <c r="V179" s="366"/>
      <c r="W179" s="366"/>
      <c r="X179" s="366"/>
      <c r="Y179" s="366"/>
      <c r="Z179" s="366"/>
      <c r="AA179" s="366"/>
      <c r="AB179" s="366"/>
      <c r="AC179" s="366"/>
      <c r="AD179" s="366"/>
      <c r="AE179" s="366"/>
      <c r="AF179" s="366"/>
      <c r="AG179" s="366"/>
      <c r="AH179" s="366"/>
      <c r="AI179" s="366"/>
      <c r="AJ179" s="366"/>
      <c r="AK179" s="366"/>
      <c r="AL179" s="366"/>
      <c r="AM179" s="366"/>
      <c r="AN179" s="366"/>
      <c r="AO179" s="366"/>
      <c r="AP179" s="366"/>
      <c r="AQ179" s="366"/>
      <c r="AR179" s="366"/>
      <c r="AS179" s="366"/>
      <c r="AT179" s="366"/>
      <c r="AU179" s="366"/>
      <c r="AV179" s="366"/>
      <c r="AW179" s="366"/>
      <c r="AX179" s="366"/>
      <c r="AY179" s="366"/>
      <c r="AZ179" s="366"/>
      <c r="BA179" s="366"/>
      <c r="BB179" s="366"/>
      <c r="BC179" s="366"/>
      <c r="BD179" s="366"/>
      <c r="BE179" s="366"/>
      <c r="BF179" s="366"/>
      <c r="BG179" s="366"/>
      <c r="BH179" s="366"/>
      <c r="BI179" s="366"/>
      <c r="BJ179" s="366"/>
      <c r="BK179" s="366"/>
      <c r="BL179" s="366"/>
      <c r="BM179" s="366"/>
      <c r="BN179" s="366"/>
      <c r="BO179" s="366"/>
      <c r="BP179" s="366"/>
    </row>
    <row r="180" spans="1:68" s="352" customFormat="1" ht="41.4">
      <c r="A180" s="369" t="s">
        <v>942</v>
      </c>
      <c r="B180" s="394" t="s">
        <v>943</v>
      </c>
      <c r="C180" s="393" t="s">
        <v>944</v>
      </c>
      <c r="D180" s="372" t="s">
        <v>111</v>
      </c>
      <c r="E180" s="392" t="s">
        <v>475</v>
      </c>
      <c r="F180" s="392"/>
      <c r="G180" s="392"/>
      <c r="H180" s="392"/>
      <c r="I180" s="437">
        <v>18000000</v>
      </c>
      <c r="J180" s="392" t="s">
        <v>747</v>
      </c>
      <c r="K180" s="366"/>
      <c r="L180" s="366"/>
      <c r="M180" s="366"/>
      <c r="N180" s="366"/>
      <c r="O180" s="366"/>
      <c r="P180" s="366"/>
      <c r="Q180" s="366"/>
      <c r="R180" s="366"/>
      <c r="S180" s="366"/>
      <c r="T180" s="366"/>
      <c r="U180" s="366"/>
      <c r="V180" s="366"/>
      <c r="W180" s="366"/>
      <c r="X180" s="366"/>
      <c r="Y180" s="366"/>
      <c r="Z180" s="366"/>
      <c r="AA180" s="366"/>
      <c r="AB180" s="366"/>
      <c r="AC180" s="366"/>
      <c r="AD180" s="366"/>
      <c r="AE180" s="366"/>
      <c r="AF180" s="366"/>
      <c r="AG180" s="366"/>
      <c r="AH180" s="366"/>
      <c r="AI180" s="366"/>
      <c r="AJ180" s="366"/>
      <c r="AK180" s="366"/>
      <c r="AL180" s="366"/>
      <c r="AM180" s="366"/>
      <c r="AN180" s="366"/>
      <c r="AO180" s="366"/>
      <c r="AP180" s="366"/>
      <c r="AQ180" s="366"/>
      <c r="AR180" s="366"/>
      <c r="AS180" s="366"/>
      <c r="AT180" s="366"/>
      <c r="AU180" s="366"/>
      <c r="AV180" s="366"/>
      <c r="AW180" s="366"/>
      <c r="AX180" s="366"/>
      <c r="AY180" s="366"/>
      <c r="AZ180" s="366"/>
      <c r="BA180" s="366"/>
      <c r="BB180" s="366"/>
      <c r="BC180" s="366"/>
      <c r="BD180" s="366"/>
      <c r="BE180" s="366"/>
      <c r="BF180" s="366"/>
      <c r="BG180" s="366"/>
      <c r="BH180" s="366"/>
      <c r="BI180" s="366"/>
      <c r="BJ180" s="366"/>
      <c r="BK180" s="366"/>
      <c r="BL180" s="366"/>
      <c r="BM180" s="366"/>
      <c r="BN180" s="366"/>
      <c r="BO180" s="366"/>
      <c r="BP180" s="366"/>
    </row>
    <row r="181" spans="1:68" s="352" customFormat="1" ht="69">
      <c r="A181" s="369" t="s">
        <v>945</v>
      </c>
      <c r="B181" s="394" t="s">
        <v>946</v>
      </c>
      <c r="C181" s="393" t="s">
        <v>947</v>
      </c>
      <c r="D181" s="372" t="s">
        <v>111</v>
      </c>
      <c r="E181" s="392" t="s">
        <v>475</v>
      </c>
      <c r="F181" s="392" t="s">
        <v>475</v>
      </c>
      <c r="G181" s="392" t="s">
        <v>475</v>
      </c>
      <c r="H181" s="392" t="s">
        <v>475</v>
      </c>
      <c r="I181" s="437">
        <v>2000000</v>
      </c>
      <c r="J181" s="392" t="s">
        <v>948</v>
      </c>
      <c r="K181" s="366"/>
      <c r="L181" s="366"/>
      <c r="M181" s="366"/>
      <c r="N181" s="366"/>
      <c r="O181" s="366"/>
      <c r="P181" s="366"/>
      <c r="Q181" s="366"/>
      <c r="R181" s="366"/>
      <c r="S181" s="366"/>
      <c r="T181" s="366"/>
      <c r="U181" s="366"/>
      <c r="V181" s="366"/>
      <c r="W181" s="366"/>
      <c r="X181" s="366"/>
      <c r="Y181" s="366"/>
      <c r="Z181" s="366"/>
      <c r="AA181" s="366"/>
      <c r="AB181" s="366"/>
      <c r="AC181" s="366"/>
      <c r="AD181" s="366"/>
      <c r="AE181" s="366"/>
      <c r="AF181" s="366"/>
      <c r="AG181" s="366"/>
      <c r="AH181" s="366"/>
      <c r="AI181" s="366"/>
      <c r="AJ181" s="366"/>
      <c r="AK181" s="366"/>
      <c r="AL181" s="366"/>
      <c r="AM181" s="366"/>
      <c r="AN181" s="366"/>
      <c r="AO181" s="366"/>
      <c r="AP181" s="366"/>
      <c r="AQ181" s="366"/>
      <c r="AR181" s="366"/>
      <c r="AS181" s="366"/>
      <c r="AT181" s="366"/>
      <c r="AU181" s="366"/>
      <c r="AV181" s="366"/>
      <c r="AW181" s="366"/>
      <c r="AX181" s="366"/>
      <c r="AY181" s="366"/>
      <c r="AZ181" s="366"/>
      <c r="BA181" s="366"/>
      <c r="BB181" s="366"/>
      <c r="BC181" s="366"/>
      <c r="BD181" s="366"/>
      <c r="BE181" s="366"/>
      <c r="BF181" s="366"/>
      <c r="BG181" s="366"/>
      <c r="BH181" s="366"/>
      <c r="BI181" s="366"/>
      <c r="BJ181" s="366"/>
      <c r="BK181" s="366"/>
      <c r="BL181" s="366"/>
      <c r="BM181" s="366"/>
      <c r="BN181" s="366"/>
      <c r="BO181" s="366"/>
      <c r="BP181" s="366"/>
    </row>
    <row r="182" spans="1:68" s="352" customFormat="1" ht="27.6">
      <c r="A182" s="369" t="s">
        <v>949</v>
      </c>
      <c r="B182" s="429" t="s">
        <v>950</v>
      </c>
      <c r="C182" s="430" t="s">
        <v>951</v>
      </c>
      <c r="D182" s="372" t="s">
        <v>111</v>
      </c>
      <c r="E182" s="431" t="s">
        <v>475</v>
      </c>
      <c r="F182" s="431" t="s">
        <v>475</v>
      </c>
      <c r="G182" s="431" t="s">
        <v>475</v>
      </c>
      <c r="H182" s="431" t="s">
        <v>475</v>
      </c>
      <c r="I182" s="437">
        <v>7500000</v>
      </c>
      <c r="J182" s="431" t="s">
        <v>428</v>
      </c>
      <c r="K182" s="366"/>
      <c r="L182" s="366"/>
      <c r="M182" s="366"/>
      <c r="N182" s="366"/>
      <c r="O182" s="366"/>
      <c r="P182" s="366"/>
      <c r="Q182" s="366"/>
      <c r="R182" s="366"/>
      <c r="S182" s="366"/>
      <c r="T182" s="366"/>
      <c r="U182" s="366"/>
      <c r="V182" s="366"/>
      <c r="W182" s="366"/>
      <c r="X182" s="366"/>
      <c r="Y182" s="366"/>
      <c r="Z182" s="366"/>
      <c r="AA182" s="366"/>
      <c r="AB182" s="366"/>
      <c r="AC182" s="366"/>
      <c r="AD182" s="366"/>
      <c r="AE182" s="366"/>
      <c r="AF182" s="366"/>
      <c r="AG182" s="366"/>
      <c r="AH182" s="366"/>
      <c r="AI182" s="366"/>
      <c r="AJ182" s="366"/>
      <c r="AK182" s="366"/>
      <c r="AL182" s="366"/>
      <c r="AM182" s="366"/>
      <c r="AN182" s="366"/>
      <c r="AO182" s="366"/>
      <c r="AP182" s="366"/>
      <c r="AQ182" s="366"/>
      <c r="AR182" s="366"/>
      <c r="AS182" s="366"/>
      <c r="AT182" s="366"/>
      <c r="AU182" s="366"/>
      <c r="AV182" s="366"/>
      <c r="AW182" s="366"/>
      <c r="AX182" s="366"/>
      <c r="AY182" s="366"/>
      <c r="AZ182" s="366"/>
      <c r="BA182" s="366"/>
      <c r="BB182" s="366"/>
      <c r="BC182" s="366"/>
      <c r="BD182" s="366"/>
      <c r="BE182" s="366"/>
      <c r="BF182" s="366"/>
      <c r="BG182" s="366"/>
      <c r="BH182" s="366"/>
      <c r="BI182" s="366"/>
      <c r="BJ182" s="366"/>
      <c r="BK182" s="366"/>
      <c r="BL182" s="366"/>
      <c r="BM182" s="366"/>
      <c r="BN182" s="366"/>
      <c r="BO182" s="366"/>
      <c r="BP182" s="366"/>
    </row>
    <row r="183" spans="1:68" s="352" customFormat="1" ht="41.4">
      <c r="A183" s="369" t="s">
        <v>952</v>
      </c>
      <c r="B183" s="429" t="s">
        <v>953</v>
      </c>
      <c r="C183" s="430" t="s">
        <v>954</v>
      </c>
      <c r="D183" s="372" t="s">
        <v>111</v>
      </c>
      <c r="E183" s="431" t="s">
        <v>475</v>
      </c>
      <c r="F183" s="431" t="s">
        <v>475</v>
      </c>
      <c r="G183" s="431" t="s">
        <v>475</v>
      </c>
      <c r="H183" s="431" t="s">
        <v>475</v>
      </c>
      <c r="I183" s="437">
        <v>15000000</v>
      </c>
      <c r="J183" s="431" t="s">
        <v>428</v>
      </c>
      <c r="K183" s="366"/>
      <c r="L183" s="366"/>
      <c r="M183" s="366"/>
      <c r="N183" s="366"/>
      <c r="O183" s="366"/>
      <c r="P183" s="366"/>
      <c r="Q183" s="366"/>
      <c r="R183" s="366"/>
      <c r="S183" s="366"/>
      <c r="T183" s="366"/>
      <c r="U183" s="366"/>
      <c r="V183" s="366"/>
      <c r="W183" s="366"/>
      <c r="X183" s="366"/>
      <c r="Y183" s="366"/>
      <c r="Z183" s="366"/>
      <c r="AA183" s="366"/>
      <c r="AB183" s="366"/>
      <c r="AC183" s="366"/>
      <c r="AD183" s="366"/>
      <c r="AE183" s="366"/>
      <c r="AF183" s="366"/>
      <c r="AG183" s="366"/>
      <c r="AH183" s="366"/>
      <c r="AI183" s="366"/>
      <c r="AJ183" s="366"/>
      <c r="AK183" s="366"/>
      <c r="AL183" s="366"/>
      <c r="AM183" s="366"/>
      <c r="AN183" s="366"/>
      <c r="AO183" s="366"/>
      <c r="AP183" s="366"/>
      <c r="AQ183" s="366"/>
      <c r="AR183" s="366"/>
      <c r="AS183" s="366"/>
      <c r="AT183" s="366"/>
      <c r="AU183" s="366"/>
      <c r="AV183" s="366"/>
      <c r="AW183" s="366"/>
      <c r="AX183" s="366"/>
      <c r="AY183" s="366"/>
      <c r="AZ183" s="366"/>
      <c r="BA183" s="366"/>
      <c r="BB183" s="366"/>
      <c r="BC183" s="366"/>
      <c r="BD183" s="366"/>
      <c r="BE183" s="366"/>
      <c r="BF183" s="366"/>
      <c r="BG183" s="366"/>
      <c r="BH183" s="366"/>
      <c r="BI183" s="366"/>
      <c r="BJ183" s="366"/>
      <c r="BK183" s="366"/>
      <c r="BL183" s="366"/>
      <c r="BM183" s="366"/>
      <c r="BN183" s="366"/>
      <c r="BO183" s="366"/>
      <c r="BP183" s="366"/>
    </row>
    <row r="184" spans="1:68" s="352" customFormat="1" ht="27.6">
      <c r="A184" s="369" t="s">
        <v>955</v>
      </c>
      <c r="B184" s="429" t="s">
        <v>956</v>
      </c>
      <c r="C184" s="430" t="s">
        <v>957</v>
      </c>
      <c r="D184" s="372" t="s">
        <v>111</v>
      </c>
      <c r="E184" s="431"/>
      <c r="F184" s="431"/>
      <c r="G184" s="431" t="s">
        <v>475</v>
      </c>
      <c r="H184" s="431" t="s">
        <v>475</v>
      </c>
      <c r="I184" s="437">
        <v>6500000</v>
      </c>
      <c r="J184" s="431" t="s">
        <v>428</v>
      </c>
      <c r="K184" s="366"/>
      <c r="L184" s="366"/>
      <c r="M184" s="366"/>
      <c r="N184" s="366"/>
      <c r="O184" s="366"/>
      <c r="P184" s="366"/>
      <c r="Q184" s="366"/>
      <c r="R184" s="366"/>
      <c r="S184" s="366"/>
      <c r="T184" s="366"/>
      <c r="U184" s="366"/>
      <c r="V184" s="366"/>
      <c r="W184" s="366"/>
      <c r="X184" s="366"/>
      <c r="Y184" s="366"/>
      <c r="Z184" s="366"/>
      <c r="AA184" s="366"/>
      <c r="AB184" s="366"/>
      <c r="AC184" s="366"/>
      <c r="AD184" s="366"/>
      <c r="AE184" s="366"/>
      <c r="AF184" s="366"/>
      <c r="AG184" s="366"/>
      <c r="AH184" s="366"/>
      <c r="AI184" s="366"/>
      <c r="AJ184" s="366"/>
      <c r="AK184" s="366"/>
      <c r="AL184" s="366"/>
      <c r="AM184" s="366"/>
      <c r="AN184" s="366"/>
      <c r="AO184" s="366"/>
      <c r="AP184" s="366"/>
      <c r="AQ184" s="366"/>
      <c r="AR184" s="366"/>
      <c r="AS184" s="366"/>
      <c r="AT184" s="366"/>
      <c r="AU184" s="366"/>
      <c r="AV184" s="366"/>
      <c r="AW184" s="366"/>
      <c r="AX184" s="366"/>
      <c r="AY184" s="366"/>
      <c r="AZ184" s="366"/>
      <c r="BA184" s="366"/>
      <c r="BB184" s="366"/>
      <c r="BC184" s="366"/>
      <c r="BD184" s="366"/>
      <c r="BE184" s="366"/>
      <c r="BF184" s="366"/>
      <c r="BG184" s="366"/>
      <c r="BH184" s="366"/>
      <c r="BI184" s="366"/>
      <c r="BJ184" s="366"/>
      <c r="BK184" s="366"/>
      <c r="BL184" s="366"/>
      <c r="BM184" s="366"/>
      <c r="BN184" s="366"/>
      <c r="BO184" s="366"/>
      <c r="BP184" s="366"/>
    </row>
    <row r="185" spans="1:68" s="352" customFormat="1" ht="27.6">
      <c r="A185" s="369" t="s">
        <v>958</v>
      </c>
      <c r="B185" s="429" t="s">
        <v>959</v>
      </c>
      <c r="C185" s="430" t="s">
        <v>960</v>
      </c>
      <c r="D185" s="372" t="s">
        <v>111</v>
      </c>
      <c r="E185" s="431" t="s">
        <v>475</v>
      </c>
      <c r="F185" s="431" t="s">
        <v>475</v>
      </c>
      <c r="G185" s="431"/>
      <c r="H185" s="431"/>
      <c r="I185" s="437">
        <v>5000000</v>
      </c>
      <c r="J185" s="431" t="s">
        <v>428</v>
      </c>
      <c r="K185" s="366"/>
      <c r="L185" s="366"/>
      <c r="M185" s="366"/>
      <c r="N185" s="366"/>
      <c r="O185" s="366"/>
      <c r="P185" s="366"/>
      <c r="Q185" s="366"/>
      <c r="R185" s="366"/>
      <c r="S185" s="366"/>
      <c r="T185" s="366"/>
      <c r="U185" s="366"/>
      <c r="V185" s="366"/>
      <c r="W185" s="366"/>
      <c r="X185" s="366"/>
      <c r="Y185" s="366"/>
      <c r="Z185" s="366"/>
      <c r="AA185" s="366"/>
      <c r="AB185" s="366"/>
      <c r="AC185" s="366"/>
      <c r="AD185" s="366"/>
      <c r="AE185" s="366"/>
      <c r="AF185" s="366"/>
      <c r="AG185" s="366"/>
      <c r="AH185" s="366"/>
      <c r="AI185" s="366"/>
      <c r="AJ185" s="366"/>
      <c r="AK185" s="366"/>
      <c r="AL185" s="366"/>
      <c r="AM185" s="366"/>
      <c r="AN185" s="366"/>
      <c r="AO185" s="366"/>
      <c r="AP185" s="366"/>
      <c r="AQ185" s="366"/>
      <c r="AR185" s="366"/>
      <c r="AS185" s="366"/>
      <c r="AT185" s="366"/>
      <c r="AU185" s="366"/>
      <c r="AV185" s="366"/>
      <c r="AW185" s="366"/>
      <c r="AX185" s="366"/>
      <c r="AY185" s="366"/>
      <c r="AZ185" s="366"/>
      <c r="BA185" s="366"/>
      <c r="BB185" s="366"/>
      <c r="BC185" s="366"/>
      <c r="BD185" s="366"/>
      <c r="BE185" s="366"/>
      <c r="BF185" s="366"/>
      <c r="BG185" s="366"/>
      <c r="BH185" s="366"/>
      <c r="BI185" s="366"/>
      <c r="BJ185" s="366"/>
      <c r="BK185" s="366"/>
      <c r="BL185" s="366"/>
      <c r="BM185" s="366"/>
      <c r="BN185" s="366"/>
      <c r="BO185" s="366"/>
      <c r="BP185" s="366"/>
    </row>
    <row r="186" spans="1:68" s="352" customFormat="1" ht="55.2">
      <c r="A186" s="369" t="s">
        <v>961</v>
      </c>
      <c r="B186" s="429" t="s">
        <v>962</v>
      </c>
      <c r="C186" s="430" t="s">
        <v>963</v>
      </c>
      <c r="D186" s="372" t="s">
        <v>111</v>
      </c>
      <c r="E186" s="431" t="s">
        <v>475</v>
      </c>
      <c r="F186" s="431"/>
      <c r="G186" s="431" t="s">
        <v>475</v>
      </c>
      <c r="H186" s="431"/>
      <c r="I186" s="437">
        <v>50000000</v>
      </c>
      <c r="J186" s="431" t="s">
        <v>428</v>
      </c>
      <c r="K186" s="366"/>
      <c r="L186" s="366"/>
      <c r="M186" s="366"/>
      <c r="N186" s="366"/>
      <c r="O186" s="366"/>
      <c r="P186" s="366"/>
      <c r="Q186" s="366"/>
      <c r="R186" s="366"/>
      <c r="S186" s="366"/>
      <c r="T186" s="366"/>
      <c r="U186" s="366"/>
      <c r="V186" s="366"/>
      <c r="W186" s="366"/>
      <c r="X186" s="366"/>
      <c r="Y186" s="366"/>
      <c r="Z186" s="366"/>
      <c r="AA186" s="366"/>
      <c r="AB186" s="366"/>
      <c r="AC186" s="366"/>
      <c r="AD186" s="366"/>
      <c r="AE186" s="366"/>
      <c r="AF186" s="366"/>
      <c r="AG186" s="366"/>
      <c r="AH186" s="366"/>
      <c r="AI186" s="366"/>
      <c r="AJ186" s="366"/>
      <c r="AK186" s="366"/>
      <c r="AL186" s="366"/>
      <c r="AM186" s="366"/>
      <c r="AN186" s="366"/>
      <c r="AO186" s="366"/>
      <c r="AP186" s="366"/>
      <c r="AQ186" s="366"/>
      <c r="AR186" s="366"/>
      <c r="AS186" s="366"/>
      <c r="AT186" s="366"/>
      <c r="AU186" s="366"/>
      <c r="AV186" s="366"/>
      <c r="AW186" s="366"/>
      <c r="AX186" s="366"/>
      <c r="AY186" s="366"/>
      <c r="AZ186" s="366"/>
      <c r="BA186" s="366"/>
      <c r="BB186" s="366"/>
      <c r="BC186" s="366"/>
      <c r="BD186" s="366"/>
      <c r="BE186" s="366"/>
      <c r="BF186" s="366"/>
      <c r="BG186" s="366"/>
      <c r="BH186" s="366"/>
      <c r="BI186" s="366"/>
      <c r="BJ186" s="366"/>
      <c r="BK186" s="366"/>
      <c r="BL186" s="366"/>
      <c r="BM186" s="366"/>
      <c r="BN186" s="366"/>
      <c r="BO186" s="366"/>
      <c r="BP186" s="366"/>
    </row>
    <row r="187" spans="1:68" s="352" customFormat="1" ht="41.4">
      <c r="A187" s="369" t="s">
        <v>964</v>
      </c>
      <c r="B187" s="429" t="s">
        <v>965</v>
      </c>
      <c r="C187" s="430" t="s">
        <v>966</v>
      </c>
      <c r="D187" s="372" t="s">
        <v>111</v>
      </c>
      <c r="E187" s="431" t="s">
        <v>475</v>
      </c>
      <c r="F187" s="431" t="s">
        <v>475</v>
      </c>
      <c r="G187" s="431" t="s">
        <v>475</v>
      </c>
      <c r="H187" s="431"/>
      <c r="I187" s="437">
        <v>500000</v>
      </c>
      <c r="J187" s="431" t="s">
        <v>428</v>
      </c>
      <c r="K187" s="366"/>
      <c r="L187" s="366"/>
      <c r="M187" s="366"/>
      <c r="N187" s="366"/>
      <c r="O187" s="366"/>
      <c r="P187" s="366"/>
      <c r="Q187" s="366"/>
      <c r="R187" s="366"/>
      <c r="S187" s="366"/>
      <c r="T187" s="366"/>
      <c r="U187" s="366"/>
      <c r="V187" s="366"/>
      <c r="W187" s="366"/>
      <c r="X187" s="366"/>
      <c r="Y187" s="366"/>
      <c r="Z187" s="366"/>
      <c r="AA187" s="366"/>
      <c r="AB187" s="366"/>
      <c r="AC187" s="366"/>
      <c r="AD187" s="366"/>
      <c r="AE187" s="366"/>
      <c r="AF187" s="366"/>
      <c r="AG187" s="366"/>
      <c r="AH187" s="366"/>
      <c r="AI187" s="366"/>
      <c r="AJ187" s="366"/>
      <c r="AK187" s="366"/>
      <c r="AL187" s="366"/>
      <c r="AM187" s="366"/>
      <c r="AN187" s="366"/>
      <c r="AO187" s="366"/>
      <c r="AP187" s="366"/>
      <c r="AQ187" s="366"/>
      <c r="AR187" s="366"/>
      <c r="AS187" s="366"/>
      <c r="AT187" s="366"/>
      <c r="AU187" s="366"/>
      <c r="AV187" s="366"/>
      <c r="AW187" s="366"/>
      <c r="AX187" s="366"/>
      <c r="AY187" s="366"/>
      <c r="AZ187" s="366"/>
      <c r="BA187" s="366"/>
      <c r="BB187" s="366"/>
      <c r="BC187" s="366"/>
      <c r="BD187" s="366"/>
      <c r="BE187" s="366"/>
      <c r="BF187" s="366"/>
      <c r="BG187" s="366"/>
      <c r="BH187" s="366"/>
      <c r="BI187" s="366"/>
      <c r="BJ187" s="366"/>
      <c r="BK187" s="366"/>
      <c r="BL187" s="366"/>
      <c r="BM187" s="366"/>
      <c r="BN187" s="366"/>
      <c r="BO187" s="366"/>
      <c r="BP187" s="366"/>
    </row>
    <row r="188" spans="1:68" s="352" customFormat="1" ht="41.4">
      <c r="A188" s="369" t="s">
        <v>967</v>
      </c>
      <c r="B188" s="394" t="s">
        <v>968</v>
      </c>
      <c r="C188" s="393" t="s">
        <v>969</v>
      </c>
      <c r="D188" s="372" t="s">
        <v>111</v>
      </c>
      <c r="E188" s="392" t="s">
        <v>475</v>
      </c>
      <c r="F188" s="392" t="s">
        <v>475</v>
      </c>
      <c r="G188" s="392"/>
      <c r="H188" s="392"/>
      <c r="I188" s="437">
        <v>12000000</v>
      </c>
      <c r="J188" s="392" t="s">
        <v>941</v>
      </c>
      <c r="K188" s="366"/>
      <c r="L188" s="366"/>
      <c r="M188" s="366"/>
      <c r="N188" s="366"/>
      <c r="O188" s="366"/>
      <c r="P188" s="366"/>
      <c r="Q188" s="366"/>
      <c r="R188" s="366"/>
      <c r="S188" s="366"/>
      <c r="T188" s="366"/>
      <c r="U188" s="366"/>
      <c r="V188" s="366"/>
      <c r="W188" s="366"/>
      <c r="X188" s="366"/>
      <c r="Y188" s="366"/>
      <c r="Z188" s="366"/>
      <c r="AA188" s="366"/>
      <c r="AB188" s="366"/>
      <c r="AC188" s="366"/>
      <c r="AD188" s="366"/>
      <c r="AE188" s="366"/>
      <c r="AF188" s="366"/>
      <c r="AG188" s="366"/>
      <c r="AH188" s="366"/>
      <c r="AI188" s="366"/>
      <c r="AJ188" s="366"/>
      <c r="AK188" s="366"/>
      <c r="AL188" s="366"/>
      <c r="AM188" s="366"/>
      <c r="AN188" s="366"/>
      <c r="AO188" s="366"/>
      <c r="AP188" s="366"/>
      <c r="AQ188" s="366"/>
      <c r="AR188" s="366"/>
      <c r="AS188" s="366"/>
      <c r="AT188" s="366"/>
      <c r="AU188" s="366"/>
      <c r="AV188" s="366"/>
      <c r="AW188" s="366"/>
      <c r="AX188" s="366"/>
      <c r="AY188" s="366"/>
      <c r="AZ188" s="366"/>
      <c r="BA188" s="366"/>
      <c r="BB188" s="366"/>
      <c r="BC188" s="366"/>
      <c r="BD188" s="366"/>
      <c r="BE188" s="366"/>
      <c r="BF188" s="366"/>
      <c r="BG188" s="366"/>
      <c r="BH188" s="366"/>
      <c r="BI188" s="366"/>
      <c r="BJ188" s="366"/>
      <c r="BK188" s="366"/>
      <c r="BL188" s="366"/>
      <c r="BM188" s="366"/>
      <c r="BN188" s="366"/>
      <c r="BO188" s="366"/>
      <c r="BP188" s="366"/>
    </row>
    <row r="189" spans="1:68" s="352" customFormat="1" ht="41.4">
      <c r="A189" s="369" t="s">
        <v>970</v>
      </c>
      <c r="B189" s="394" t="s">
        <v>971</v>
      </c>
      <c r="C189" s="393" t="s">
        <v>972</v>
      </c>
      <c r="D189" s="372" t="s">
        <v>111</v>
      </c>
      <c r="E189" s="392" t="s">
        <v>475</v>
      </c>
      <c r="F189" s="392" t="s">
        <v>475</v>
      </c>
      <c r="G189" s="392" t="s">
        <v>475</v>
      </c>
      <c r="H189" s="392" t="s">
        <v>475</v>
      </c>
      <c r="I189" s="437">
        <v>30000000</v>
      </c>
      <c r="J189" s="392" t="s">
        <v>428</v>
      </c>
      <c r="K189" s="366"/>
      <c r="L189" s="366"/>
      <c r="M189" s="366"/>
      <c r="N189" s="366"/>
      <c r="O189" s="366"/>
      <c r="P189" s="366"/>
      <c r="Q189" s="366"/>
      <c r="R189" s="366"/>
      <c r="S189" s="366"/>
      <c r="T189" s="366"/>
      <c r="U189" s="366"/>
      <c r="V189" s="366"/>
      <c r="W189" s="366"/>
      <c r="X189" s="366"/>
      <c r="Y189" s="366"/>
      <c r="Z189" s="366"/>
      <c r="AA189" s="366"/>
      <c r="AB189" s="366"/>
      <c r="AC189" s="366"/>
      <c r="AD189" s="366"/>
      <c r="AE189" s="366"/>
      <c r="AF189" s="366"/>
      <c r="AG189" s="366"/>
      <c r="AH189" s="366"/>
      <c r="AI189" s="366"/>
      <c r="AJ189" s="366"/>
      <c r="AK189" s="366"/>
      <c r="AL189" s="366"/>
      <c r="AM189" s="366"/>
      <c r="AN189" s="366"/>
      <c r="AO189" s="366"/>
      <c r="AP189" s="366"/>
      <c r="AQ189" s="366"/>
      <c r="AR189" s="366"/>
      <c r="AS189" s="366"/>
      <c r="AT189" s="366"/>
      <c r="AU189" s="366"/>
      <c r="AV189" s="366"/>
      <c r="AW189" s="366"/>
      <c r="AX189" s="366"/>
      <c r="AY189" s="366"/>
      <c r="AZ189" s="366"/>
      <c r="BA189" s="366"/>
      <c r="BB189" s="366"/>
      <c r="BC189" s="366"/>
      <c r="BD189" s="366"/>
      <c r="BE189" s="366"/>
      <c r="BF189" s="366"/>
      <c r="BG189" s="366"/>
      <c r="BH189" s="366"/>
      <c r="BI189" s="366"/>
      <c r="BJ189" s="366"/>
      <c r="BK189" s="366"/>
      <c r="BL189" s="366"/>
      <c r="BM189" s="366"/>
      <c r="BN189" s="366"/>
      <c r="BO189" s="366"/>
      <c r="BP189" s="366"/>
    </row>
    <row r="190" spans="1:68" ht="27.6">
      <c r="A190" s="369" t="s">
        <v>973</v>
      </c>
      <c r="B190" s="397" t="s">
        <v>974</v>
      </c>
      <c r="C190" s="398" t="s">
        <v>975</v>
      </c>
      <c r="D190" s="393" t="s">
        <v>60</v>
      </c>
      <c r="E190" s="392" t="s">
        <v>475</v>
      </c>
      <c r="F190" s="392" t="s">
        <v>475</v>
      </c>
      <c r="G190" s="392" t="s">
        <v>475</v>
      </c>
      <c r="H190" s="392" t="s">
        <v>475</v>
      </c>
      <c r="I190" s="450">
        <v>0</v>
      </c>
      <c r="J190" s="443" t="s">
        <v>428</v>
      </c>
    </row>
    <row r="191" spans="1:68" ht="27.6">
      <c r="A191" s="369" t="s">
        <v>976</v>
      </c>
      <c r="B191" s="396" t="s">
        <v>977</v>
      </c>
      <c r="C191" s="398" t="s">
        <v>978</v>
      </c>
      <c r="D191" s="393" t="s">
        <v>60</v>
      </c>
      <c r="E191" s="392"/>
      <c r="F191" s="392"/>
      <c r="G191" s="392"/>
      <c r="H191" s="392" t="s">
        <v>475</v>
      </c>
      <c r="I191" s="451">
        <v>25000000</v>
      </c>
      <c r="J191" s="415" t="s">
        <v>979</v>
      </c>
    </row>
    <row r="192" spans="1:68" ht="41.4">
      <c r="A192" s="369" t="s">
        <v>980</v>
      </c>
      <c r="B192" s="395" t="s">
        <v>981</v>
      </c>
      <c r="C192" s="393" t="s">
        <v>982</v>
      </c>
      <c r="D192" s="437" t="s">
        <v>60</v>
      </c>
      <c r="E192" s="392" t="s">
        <v>475</v>
      </c>
      <c r="F192" s="392" t="s">
        <v>475</v>
      </c>
      <c r="G192" s="392" t="s">
        <v>475</v>
      </c>
      <c r="H192" s="392" t="s">
        <v>475</v>
      </c>
      <c r="I192" s="452">
        <v>35000000</v>
      </c>
      <c r="J192" s="392" t="s">
        <v>983</v>
      </c>
    </row>
    <row r="193" spans="1:10">
      <c r="A193" s="382" t="s">
        <v>112</v>
      </c>
      <c r="B193" s="383" t="s">
        <v>984</v>
      </c>
      <c r="C193" s="434"/>
      <c r="D193" s="435"/>
      <c r="E193" s="384"/>
      <c r="F193" s="384"/>
      <c r="G193" s="384"/>
      <c r="H193" s="384"/>
      <c r="I193" s="411">
        <f>I194</f>
        <v>316053000</v>
      </c>
      <c r="J193" s="436"/>
    </row>
    <row r="194" spans="1:10">
      <c r="A194" s="385" t="s">
        <v>985</v>
      </c>
      <c r="B194" s="386"/>
      <c r="C194" s="387"/>
      <c r="D194" s="388"/>
      <c r="E194" s="389"/>
      <c r="F194" s="389"/>
      <c r="G194" s="389"/>
      <c r="H194" s="389"/>
      <c r="I194" s="416">
        <f>SUM(I195:I216)</f>
        <v>316053000</v>
      </c>
      <c r="J194" s="417"/>
    </row>
    <row r="195" spans="1:10" ht="41.4">
      <c r="A195" s="369" t="s">
        <v>986</v>
      </c>
      <c r="B195" s="453" t="s">
        <v>987</v>
      </c>
      <c r="C195" s="454" t="s">
        <v>988</v>
      </c>
      <c r="D195" s="372" t="s">
        <v>117</v>
      </c>
      <c r="E195" s="392"/>
      <c r="F195" s="392" t="s">
        <v>475</v>
      </c>
      <c r="G195" s="392" t="s">
        <v>475</v>
      </c>
      <c r="H195" s="392" t="s">
        <v>475</v>
      </c>
      <c r="I195" s="442">
        <v>2000000</v>
      </c>
      <c r="J195" s="392" t="s">
        <v>490</v>
      </c>
    </row>
    <row r="196" spans="1:10" ht="27.6">
      <c r="A196" s="369" t="s">
        <v>989</v>
      </c>
      <c r="B196" s="455" t="s">
        <v>990</v>
      </c>
      <c r="C196" s="393" t="s">
        <v>991</v>
      </c>
      <c r="D196" s="372" t="s">
        <v>117</v>
      </c>
      <c r="E196" s="392"/>
      <c r="F196" s="392" t="s">
        <v>475</v>
      </c>
      <c r="G196" s="392" t="s">
        <v>475</v>
      </c>
      <c r="H196" s="392" t="s">
        <v>475</v>
      </c>
      <c r="I196" s="442">
        <v>2000000</v>
      </c>
      <c r="J196" s="392" t="s">
        <v>490</v>
      </c>
    </row>
    <row r="197" spans="1:10" ht="41.4">
      <c r="A197" s="369" t="s">
        <v>992</v>
      </c>
      <c r="B197" s="395" t="s">
        <v>993</v>
      </c>
      <c r="C197" s="393" t="s">
        <v>994</v>
      </c>
      <c r="D197" s="372" t="s">
        <v>117</v>
      </c>
      <c r="E197" s="392"/>
      <c r="F197" s="392" t="s">
        <v>475</v>
      </c>
      <c r="G197" s="392" t="s">
        <v>475</v>
      </c>
      <c r="H197" s="392" t="s">
        <v>475</v>
      </c>
      <c r="I197" s="442">
        <v>1000000</v>
      </c>
      <c r="J197" s="392" t="s">
        <v>428</v>
      </c>
    </row>
    <row r="198" spans="1:10" ht="27.6">
      <c r="A198" s="369" t="s">
        <v>995</v>
      </c>
      <c r="B198" s="395" t="s">
        <v>996</v>
      </c>
      <c r="C198" s="393" t="s">
        <v>997</v>
      </c>
      <c r="D198" s="372" t="s">
        <v>117</v>
      </c>
      <c r="E198" s="392"/>
      <c r="F198" s="392" t="s">
        <v>475</v>
      </c>
      <c r="G198" s="392" t="s">
        <v>475</v>
      </c>
      <c r="H198" s="392" t="s">
        <v>475</v>
      </c>
      <c r="I198" s="442">
        <v>0</v>
      </c>
      <c r="J198" s="392" t="s">
        <v>428</v>
      </c>
    </row>
    <row r="199" spans="1:10" ht="41.4">
      <c r="A199" s="369" t="s">
        <v>998</v>
      </c>
      <c r="B199" s="455" t="s">
        <v>999</v>
      </c>
      <c r="C199" s="393" t="s">
        <v>1000</v>
      </c>
      <c r="D199" s="372" t="s">
        <v>117</v>
      </c>
      <c r="E199" s="392"/>
      <c r="F199" s="392" t="s">
        <v>475</v>
      </c>
      <c r="G199" s="392" t="s">
        <v>475</v>
      </c>
      <c r="H199" s="392" t="s">
        <v>475</v>
      </c>
      <c r="I199" s="442">
        <v>60000000</v>
      </c>
      <c r="J199" s="392" t="s">
        <v>1001</v>
      </c>
    </row>
    <row r="200" spans="1:10" ht="41.4">
      <c r="A200" s="369" t="s">
        <v>1002</v>
      </c>
      <c r="B200" s="453" t="s">
        <v>1003</v>
      </c>
      <c r="C200" s="393" t="s">
        <v>1004</v>
      </c>
      <c r="D200" s="372" t="s">
        <v>117</v>
      </c>
      <c r="E200" s="392" t="s">
        <v>475</v>
      </c>
      <c r="F200" s="392" t="s">
        <v>475</v>
      </c>
      <c r="G200" s="392" t="s">
        <v>475</v>
      </c>
      <c r="H200" s="392" t="s">
        <v>475</v>
      </c>
      <c r="I200" s="442">
        <v>8000000</v>
      </c>
      <c r="J200" s="392" t="s">
        <v>428</v>
      </c>
    </row>
    <row r="201" spans="1:10" ht="41.4">
      <c r="A201" s="369" t="s">
        <v>1005</v>
      </c>
      <c r="B201" s="455" t="s">
        <v>1006</v>
      </c>
      <c r="C201" s="393" t="s">
        <v>1007</v>
      </c>
      <c r="D201" s="372" t="s">
        <v>117</v>
      </c>
      <c r="E201" s="392"/>
      <c r="F201" s="392" t="s">
        <v>475</v>
      </c>
      <c r="G201" s="392" t="s">
        <v>475</v>
      </c>
      <c r="H201" s="392" t="s">
        <v>475</v>
      </c>
      <c r="I201" s="442">
        <v>90000000</v>
      </c>
      <c r="J201" s="392" t="s">
        <v>490</v>
      </c>
    </row>
    <row r="202" spans="1:10" ht="27.6">
      <c r="A202" s="369" t="s">
        <v>1008</v>
      </c>
      <c r="B202" s="394" t="s">
        <v>1009</v>
      </c>
      <c r="C202" s="393" t="s">
        <v>1010</v>
      </c>
      <c r="D202" s="372" t="s">
        <v>117</v>
      </c>
      <c r="E202" s="392" t="s">
        <v>475</v>
      </c>
      <c r="F202" s="392" t="s">
        <v>475</v>
      </c>
      <c r="G202" s="392" t="s">
        <v>475</v>
      </c>
      <c r="H202" s="392" t="s">
        <v>475</v>
      </c>
      <c r="I202" s="442">
        <v>0</v>
      </c>
      <c r="J202" s="392" t="s">
        <v>428</v>
      </c>
    </row>
    <row r="203" spans="1:10" ht="27.6">
      <c r="A203" s="369" t="s">
        <v>1011</v>
      </c>
      <c r="B203" s="395" t="s">
        <v>1012</v>
      </c>
      <c r="C203" s="393" t="s">
        <v>1013</v>
      </c>
      <c r="D203" s="372" t="s">
        <v>117</v>
      </c>
      <c r="E203" s="392" t="s">
        <v>475</v>
      </c>
      <c r="F203" s="392"/>
      <c r="G203" s="392"/>
      <c r="H203" s="392"/>
      <c r="I203" s="442">
        <v>25000000</v>
      </c>
      <c r="J203" s="392" t="s">
        <v>1014</v>
      </c>
    </row>
    <row r="204" spans="1:10" ht="27.6">
      <c r="A204" s="369" t="s">
        <v>1015</v>
      </c>
      <c r="B204" s="396" t="s">
        <v>1016</v>
      </c>
      <c r="C204" s="393" t="s">
        <v>1017</v>
      </c>
      <c r="D204" s="372" t="s">
        <v>117</v>
      </c>
      <c r="E204" s="392"/>
      <c r="F204" s="392" t="s">
        <v>475</v>
      </c>
      <c r="G204" s="392" t="s">
        <v>475</v>
      </c>
      <c r="H204" s="392"/>
      <c r="I204" s="442">
        <v>10053000</v>
      </c>
      <c r="J204" s="392" t="s">
        <v>428</v>
      </c>
    </row>
    <row r="205" spans="1:10" ht="41.4">
      <c r="A205" s="369" t="s">
        <v>1018</v>
      </c>
      <c r="B205" s="394" t="s">
        <v>1019</v>
      </c>
      <c r="C205" s="393" t="s">
        <v>1020</v>
      </c>
      <c r="D205" s="372" t="s">
        <v>117</v>
      </c>
      <c r="E205" s="392"/>
      <c r="F205" s="392" t="s">
        <v>475</v>
      </c>
      <c r="G205" s="392" t="s">
        <v>475</v>
      </c>
      <c r="H205" s="392" t="s">
        <v>475</v>
      </c>
      <c r="I205" s="442">
        <v>17500000</v>
      </c>
      <c r="J205" s="392" t="s">
        <v>428</v>
      </c>
    </row>
    <row r="206" spans="1:10" ht="27.6">
      <c r="A206" s="369" t="s">
        <v>1021</v>
      </c>
      <c r="B206" s="396" t="s">
        <v>1022</v>
      </c>
      <c r="C206" s="393" t="s">
        <v>1023</v>
      </c>
      <c r="D206" s="372" t="s">
        <v>117</v>
      </c>
      <c r="E206" s="392"/>
      <c r="F206" s="392"/>
      <c r="G206" s="392" t="s">
        <v>475</v>
      </c>
      <c r="H206" s="392" t="s">
        <v>475</v>
      </c>
      <c r="I206" s="442">
        <v>7500000</v>
      </c>
      <c r="J206" s="392" t="s">
        <v>428</v>
      </c>
    </row>
    <row r="207" spans="1:10" ht="27.6">
      <c r="A207" s="369" t="s">
        <v>1024</v>
      </c>
      <c r="B207" s="394" t="s">
        <v>1025</v>
      </c>
      <c r="C207" s="393" t="s">
        <v>1026</v>
      </c>
      <c r="D207" s="372" t="s">
        <v>117</v>
      </c>
      <c r="E207" s="392"/>
      <c r="F207" s="392"/>
      <c r="G207" s="392" t="s">
        <v>475</v>
      </c>
      <c r="H207" s="392"/>
      <c r="I207" s="442">
        <v>500000</v>
      </c>
      <c r="J207" s="392" t="s">
        <v>428</v>
      </c>
    </row>
    <row r="208" spans="1:10" ht="27.6">
      <c r="A208" s="369" t="s">
        <v>1027</v>
      </c>
      <c r="B208" s="394" t="s">
        <v>1028</v>
      </c>
      <c r="C208" s="393" t="s">
        <v>1029</v>
      </c>
      <c r="D208" s="372" t="s">
        <v>117</v>
      </c>
      <c r="E208" s="392"/>
      <c r="F208" s="392" t="s">
        <v>475</v>
      </c>
      <c r="G208" s="392" t="s">
        <v>475</v>
      </c>
      <c r="H208" s="392" t="s">
        <v>475</v>
      </c>
      <c r="I208" s="442">
        <v>7500000</v>
      </c>
      <c r="J208" s="392" t="s">
        <v>428</v>
      </c>
    </row>
    <row r="209" spans="1:68" ht="27.6">
      <c r="A209" s="369" t="s">
        <v>1030</v>
      </c>
      <c r="B209" s="394" t="s">
        <v>1031</v>
      </c>
      <c r="C209" s="393" t="s">
        <v>1032</v>
      </c>
      <c r="D209" s="372" t="s">
        <v>117</v>
      </c>
      <c r="E209" s="392" t="s">
        <v>475</v>
      </c>
      <c r="F209" s="392" t="s">
        <v>475</v>
      </c>
      <c r="G209" s="392" t="s">
        <v>475</v>
      </c>
      <c r="H209" s="392" t="s">
        <v>475</v>
      </c>
      <c r="I209" s="442">
        <v>25000000</v>
      </c>
      <c r="J209" s="392" t="s">
        <v>1014</v>
      </c>
    </row>
    <row r="210" spans="1:68" ht="27.6">
      <c r="A210" s="369" t="s">
        <v>1033</v>
      </c>
      <c r="B210" s="394" t="s">
        <v>1034</v>
      </c>
      <c r="C210" s="393" t="s">
        <v>1035</v>
      </c>
      <c r="D210" s="372" t="s">
        <v>117</v>
      </c>
      <c r="E210" s="392"/>
      <c r="F210" s="392"/>
      <c r="G210" s="392" t="s">
        <v>475</v>
      </c>
      <c r="H210" s="392"/>
      <c r="I210" s="442">
        <v>10000000</v>
      </c>
      <c r="J210" s="392" t="s">
        <v>428</v>
      </c>
    </row>
    <row r="211" spans="1:68" ht="41.4">
      <c r="A211" s="369" t="s">
        <v>1036</v>
      </c>
      <c r="B211" s="394" t="s">
        <v>1037</v>
      </c>
      <c r="C211" s="393" t="s">
        <v>1038</v>
      </c>
      <c r="D211" s="372" t="s">
        <v>117</v>
      </c>
      <c r="E211" s="392"/>
      <c r="F211" s="392"/>
      <c r="G211" s="392"/>
      <c r="H211" s="392" t="s">
        <v>475</v>
      </c>
      <c r="I211" s="442">
        <v>20000000</v>
      </c>
      <c r="J211" s="392" t="s">
        <v>428</v>
      </c>
    </row>
    <row r="212" spans="1:68">
      <c r="A212" s="369" t="s">
        <v>1039</v>
      </c>
      <c r="B212" s="396" t="s">
        <v>1040</v>
      </c>
      <c r="C212" s="393" t="s">
        <v>1041</v>
      </c>
      <c r="D212" s="372" t="s">
        <v>117</v>
      </c>
      <c r="E212" s="392"/>
      <c r="F212" s="392" t="s">
        <v>475</v>
      </c>
      <c r="G212" s="392"/>
      <c r="H212" s="392"/>
      <c r="I212" s="442">
        <v>10000000</v>
      </c>
      <c r="J212" s="392" t="s">
        <v>428</v>
      </c>
    </row>
    <row r="213" spans="1:68" ht="27.6">
      <c r="A213" s="369" t="s">
        <v>1042</v>
      </c>
      <c r="B213" s="394" t="s">
        <v>1043</v>
      </c>
      <c r="C213" s="393" t="s">
        <v>1044</v>
      </c>
      <c r="D213" s="372" t="s">
        <v>117</v>
      </c>
      <c r="E213" s="392" t="s">
        <v>475</v>
      </c>
      <c r="F213" s="392" t="s">
        <v>475</v>
      </c>
      <c r="G213" s="392" t="s">
        <v>475</v>
      </c>
      <c r="H213" s="392" t="s">
        <v>475</v>
      </c>
      <c r="I213" s="452">
        <v>0</v>
      </c>
      <c r="J213" s="392" t="s">
        <v>555</v>
      </c>
    </row>
    <row r="214" spans="1:68" ht="27.6">
      <c r="A214" s="369" t="s">
        <v>1045</v>
      </c>
      <c r="B214" s="394" t="s">
        <v>1046</v>
      </c>
      <c r="C214" s="393" t="s">
        <v>1047</v>
      </c>
      <c r="D214" s="372" t="s">
        <v>117</v>
      </c>
      <c r="E214" s="392"/>
      <c r="F214" s="392"/>
      <c r="G214" s="392"/>
      <c r="H214" s="392" t="s">
        <v>475</v>
      </c>
      <c r="I214" s="452">
        <v>1000000</v>
      </c>
      <c r="J214" s="392" t="s">
        <v>1048</v>
      </c>
    </row>
    <row r="215" spans="1:68" ht="27.6">
      <c r="A215" s="369" t="s">
        <v>1049</v>
      </c>
      <c r="B215" s="394" t="s">
        <v>1050</v>
      </c>
      <c r="C215" s="393" t="s">
        <v>1051</v>
      </c>
      <c r="D215" s="372" t="s">
        <v>117</v>
      </c>
      <c r="E215" s="392" t="s">
        <v>475</v>
      </c>
      <c r="F215" s="392" t="s">
        <v>475</v>
      </c>
      <c r="G215" s="392" t="s">
        <v>475</v>
      </c>
      <c r="H215" s="392" t="s">
        <v>475</v>
      </c>
      <c r="I215" s="452">
        <v>10000000</v>
      </c>
      <c r="J215" s="392" t="s">
        <v>1048</v>
      </c>
    </row>
    <row r="216" spans="1:68" ht="41.4">
      <c r="A216" s="369" t="s">
        <v>1052</v>
      </c>
      <c r="B216" s="394" t="s">
        <v>1053</v>
      </c>
      <c r="C216" s="393" t="s">
        <v>1054</v>
      </c>
      <c r="D216" s="372" t="s">
        <v>117</v>
      </c>
      <c r="E216" s="392"/>
      <c r="F216" s="392"/>
      <c r="G216" s="392"/>
      <c r="H216" s="392" t="s">
        <v>475</v>
      </c>
      <c r="I216" s="452">
        <v>9000000</v>
      </c>
      <c r="J216" s="392" t="s">
        <v>1048</v>
      </c>
    </row>
    <row r="217" spans="1:68">
      <c r="A217" s="382" t="s">
        <v>1055</v>
      </c>
      <c r="B217" s="383" t="s">
        <v>1056</v>
      </c>
      <c r="C217" s="382"/>
      <c r="D217" s="382"/>
      <c r="E217" s="456"/>
      <c r="F217" s="456"/>
      <c r="G217" s="456"/>
      <c r="H217" s="456"/>
      <c r="I217" s="466">
        <f>I218</f>
        <v>63230000</v>
      </c>
      <c r="J217" s="467"/>
    </row>
    <row r="218" spans="1:68">
      <c r="A218" s="385" t="s">
        <v>1057</v>
      </c>
      <c r="B218" s="386"/>
      <c r="C218" s="387"/>
      <c r="D218" s="388"/>
      <c r="E218" s="389"/>
      <c r="F218" s="389"/>
      <c r="G218" s="389"/>
      <c r="H218" s="389"/>
      <c r="I218" s="416">
        <f>SUM(I219:I223)</f>
        <v>63230000</v>
      </c>
      <c r="J218" s="449"/>
    </row>
    <row r="219" spans="1:68" s="357" customFormat="1" ht="82.8">
      <c r="A219" s="369" t="s">
        <v>1058</v>
      </c>
      <c r="B219" s="396" t="s">
        <v>1059</v>
      </c>
      <c r="C219" s="393" t="s">
        <v>1060</v>
      </c>
      <c r="D219" s="372" t="s">
        <v>90</v>
      </c>
      <c r="E219" s="392" t="s">
        <v>475</v>
      </c>
      <c r="F219" s="392" t="s">
        <v>475</v>
      </c>
      <c r="G219" s="392" t="s">
        <v>475</v>
      </c>
      <c r="H219" s="392" t="s">
        <v>475</v>
      </c>
      <c r="I219" s="444">
        <v>20000000</v>
      </c>
      <c r="J219" s="443" t="s">
        <v>428</v>
      </c>
      <c r="K219" s="356"/>
      <c r="L219" s="356"/>
      <c r="M219" s="356"/>
      <c r="N219" s="356"/>
      <c r="O219" s="356"/>
      <c r="P219" s="356"/>
      <c r="Q219" s="356"/>
      <c r="R219" s="356"/>
      <c r="S219" s="356"/>
      <c r="T219" s="356"/>
      <c r="U219" s="356"/>
      <c r="V219" s="356"/>
      <c r="W219" s="356"/>
      <c r="X219" s="356"/>
      <c r="Y219" s="356"/>
      <c r="Z219" s="356"/>
      <c r="AA219" s="356"/>
      <c r="AB219" s="356"/>
      <c r="AC219" s="356"/>
      <c r="AD219" s="356"/>
      <c r="AE219" s="356"/>
      <c r="AF219" s="356"/>
      <c r="AG219" s="356"/>
      <c r="AH219" s="356"/>
      <c r="AI219" s="356"/>
      <c r="AJ219" s="356"/>
      <c r="AK219" s="356"/>
      <c r="AL219" s="356"/>
      <c r="AM219" s="356"/>
      <c r="AN219" s="356"/>
      <c r="AO219" s="356"/>
      <c r="AP219" s="356"/>
      <c r="AQ219" s="356"/>
      <c r="AR219" s="356"/>
      <c r="AS219" s="356"/>
      <c r="AT219" s="356"/>
      <c r="AU219" s="356"/>
      <c r="AV219" s="356"/>
      <c r="AW219" s="356"/>
      <c r="AX219" s="356"/>
      <c r="AY219" s="356"/>
      <c r="AZ219" s="356"/>
      <c r="BA219" s="356"/>
      <c r="BB219" s="356"/>
      <c r="BC219" s="356"/>
      <c r="BD219" s="356"/>
      <c r="BE219" s="356"/>
      <c r="BF219" s="356"/>
      <c r="BG219" s="356"/>
      <c r="BH219" s="356"/>
      <c r="BI219" s="356"/>
      <c r="BJ219" s="356"/>
      <c r="BK219" s="356"/>
      <c r="BL219" s="356"/>
      <c r="BM219" s="356"/>
      <c r="BN219" s="356"/>
      <c r="BO219" s="356"/>
      <c r="BP219" s="356"/>
    </row>
    <row r="220" spans="1:68" s="357" customFormat="1" ht="69">
      <c r="A220" s="369" t="s">
        <v>1061</v>
      </c>
      <c r="B220" s="396" t="s">
        <v>1062</v>
      </c>
      <c r="C220" s="393" t="s">
        <v>1063</v>
      </c>
      <c r="D220" s="372" t="s">
        <v>90</v>
      </c>
      <c r="E220" s="392" t="s">
        <v>475</v>
      </c>
      <c r="F220" s="392" t="s">
        <v>475</v>
      </c>
      <c r="G220" s="392" t="s">
        <v>475</v>
      </c>
      <c r="H220" s="392" t="s">
        <v>475</v>
      </c>
      <c r="I220" s="444">
        <v>5230000</v>
      </c>
      <c r="J220" s="392" t="s">
        <v>428</v>
      </c>
      <c r="K220" s="356"/>
      <c r="L220" s="356"/>
      <c r="M220" s="356"/>
      <c r="N220" s="356"/>
      <c r="O220" s="356"/>
      <c r="P220" s="356"/>
      <c r="Q220" s="356"/>
      <c r="R220" s="356"/>
      <c r="S220" s="356"/>
      <c r="T220" s="356"/>
      <c r="U220" s="356"/>
      <c r="V220" s="356"/>
      <c r="W220" s="356"/>
      <c r="X220" s="356"/>
      <c r="Y220" s="356"/>
      <c r="Z220" s="356"/>
      <c r="AA220" s="356"/>
      <c r="AB220" s="356"/>
      <c r="AC220" s="356"/>
      <c r="AD220" s="356"/>
      <c r="AE220" s="356"/>
      <c r="AF220" s="356"/>
      <c r="AG220" s="356"/>
      <c r="AH220" s="356"/>
      <c r="AI220" s="356"/>
      <c r="AJ220" s="356"/>
      <c r="AK220" s="356"/>
      <c r="AL220" s="356"/>
      <c r="AM220" s="356"/>
      <c r="AN220" s="356"/>
      <c r="AO220" s="356"/>
      <c r="AP220" s="356"/>
      <c r="AQ220" s="356"/>
      <c r="AR220" s="356"/>
      <c r="AS220" s="356"/>
      <c r="AT220" s="356"/>
      <c r="AU220" s="356"/>
      <c r="AV220" s="356"/>
      <c r="AW220" s="356"/>
      <c r="AX220" s="356"/>
      <c r="AY220" s="356"/>
      <c r="AZ220" s="356"/>
      <c r="BA220" s="356"/>
      <c r="BB220" s="356"/>
      <c r="BC220" s="356"/>
      <c r="BD220" s="356"/>
      <c r="BE220" s="356"/>
      <c r="BF220" s="356"/>
      <c r="BG220" s="356"/>
      <c r="BH220" s="356"/>
      <c r="BI220" s="356"/>
      <c r="BJ220" s="356"/>
      <c r="BK220" s="356"/>
      <c r="BL220" s="356"/>
      <c r="BM220" s="356"/>
      <c r="BN220" s="356"/>
      <c r="BO220" s="356"/>
      <c r="BP220" s="356"/>
    </row>
    <row r="221" spans="1:68" s="357" customFormat="1" ht="41.4">
      <c r="A221" s="369" t="s">
        <v>1064</v>
      </c>
      <c r="B221" s="394" t="s">
        <v>1065</v>
      </c>
      <c r="C221" s="393" t="s">
        <v>1066</v>
      </c>
      <c r="D221" s="372" t="s">
        <v>90</v>
      </c>
      <c r="E221" s="392" t="s">
        <v>475</v>
      </c>
      <c r="F221" s="392" t="s">
        <v>475</v>
      </c>
      <c r="G221" s="392" t="s">
        <v>475</v>
      </c>
      <c r="H221" s="392" t="s">
        <v>475</v>
      </c>
      <c r="I221" s="452">
        <v>24000000</v>
      </c>
      <c r="J221" s="392" t="s">
        <v>1067</v>
      </c>
      <c r="K221" s="356"/>
      <c r="L221" s="356"/>
      <c r="M221" s="356"/>
      <c r="N221" s="356"/>
      <c r="O221" s="356"/>
      <c r="P221" s="356"/>
      <c r="Q221" s="356"/>
      <c r="R221" s="356"/>
      <c r="S221" s="356"/>
      <c r="T221" s="356"/>
      <c r="U221" s="356"/>
      <c r="V221" s="356"/>
      <c r="W221" s="356"/>
      <c r="X221" s="356"/>
      <c r="Y221" s="356"/>
      <c r="Z221" s="356"/>
      <c r="AA221" s="356"/>
      <c r="AB221" s="356"/>
      <c r="AC221" s="356"/>
      <c r="AD221" s="356"/>
      <c r="AE221" s="356"/>
      <c r="AF221" s="356"/>
      <c r="AG221" s="356"/>
      <c r="AH221" s="356"/>
      <c r="AI221" s="356"/>
      <c r="AJ221" s="356"/>
      <c r="AK221" s="356"/>
      <c r="AL221" s="356"/>
      <c r="AM221" s="356"/>
      <c r="AN221" s="356"/>
      <c r="AO221" s="356"/>
      <c r="AP221" s="356"/>
      <c r="AQ221" s="356"/>
      <c r="AR221" s="356"/>
      <c r="AS221" s="356"/>
      <c r="AT221" s="356"/>
      <c r="AU221" s="356"/>
      <c r="AV221" s="356"/>
      <c r="AW221" s="356"/>
      <c r="AX221" s="356"/>
      <c r="AY221" s="356"/>
      <c r="AZ221" s="356"/>
      <c r="BA221" s="356"/>
      <c r="BB221" s="356"/>
      <c r="BC221" s="356"/>
      <c r="BD221" s="356"/>
      <c r="BE221" s="356"/>
      <c r="BF221" s="356"/>
      <c r="BG221" s="356"/>
      <c r="BH221" s="356"/>
      <c r="BI221" s="356"/>
      <c r="BJ221" s="356"/>
      <c r="BK221" s="356"/>
      <c r="BL221" s="356"/>
      <c r="BM221" s="356"/>
      <c r="BN221" s="356"/>
      <c r="BO221" s="356"/>
      <c r="BP221" s="356"/>
    </row>
    <row r="222" spans="1:68" s="357" customFormat="1" ht="27.6">
      <c r="A222" s="369" t="s">
        <v>1068</v>
      </c>
      <c r="B222" s="394" t="s">
        <v>1069</v>
      </c>
      <c r="C222" s="393" t="s">
        <v>1070</v>
      </c>
      <c r="D222" s="372" t="s">
        <v>90</v>
      </c>
      <c r="E222" s="392" t="s">
        <v>475</v>
      </c>
      <c r="F222" s="392" t="s">
        <v>475</v>
      </c>
      <c r="G222" s="392" t="s">
        <v>475</v>
      </c>
      <c r="H222" s="392" t="s">
        <v>475</v>
      </c>
      <c r="I222" s="452">
        <v>1000000</v>
      </c>
      <c r="J222" s="392" t="s">
        <v>857</v>
      </c>
      <c r="K222" s="356"/>
      <c r="L222" s="356"/>
      <c r="M222" s="356"/>
      <c r="N222" s="356"/>
      <c r="O222" s="356"/>
      <c r="P222" s="356"/>
      <c r="Q222" s="356"/>
      <c r="R222" s="356"/>
      <c r="S222" s="356"/>
      <c r="T222" s="356"/>
      <c r="U222" s="356"/>
      <c r="V222" s="356"/>
      <c r="W222" s="356"/>
      <c r="X222" s="356"/>
      <c r="Y222" s="356"/>
      <c r="Z222" s="356"/>
      <c r="AA222" s="356"/>
      <c r="AB222" s="356"/>
      <c r="AC222" s="356"/>
      <c r="AD222" s="356"/>
      <c r="AE222" s="356"/>
      <c r="AF222" s="356"/>
      <c r="AG222" s="356"/>
      <c r="AH222" s="356"/>
      <c r="AI222" s="356"/>
      <c r="AJ222" s="356"/>
      <c r="AK222" s="356"/>
      <c r="AL222" s="356"/>
      <c r="AM222" s="356"/>
      <c r="AN222" s="356"/>
      <c r="AO222" s="356"/>
      <c r="AP222" s="356"/>
      <c r="AQ222" s="356"/>
      <c r="AR222" s="356"/>
      <c r="AS222" s="356"/>
      <c r="AT222" s="356"/>
      <c r="AU222" s="356"/>
      <c r="AV222" s="356"/>
      <c r="AW222" s="356"/>
      <c r="AX222" s="356"/>
      <c r="AY222" s="356"/>
      <c r="AZ222" s="356"/>
      <c r="BA222" s="356"/>
      <c r="BB222" s="356"/>
      <c r="BC222" s="356"/>
      <c r="BD222" s="356"/>
      <c r="BE222" s="356"/>
      <c r="BF222" s="356"/>
      <c r="BG222" s="356"/>
      <c r="BH222" s="356"/>
      <c r="BI222" s="356"/>
      <c r="BJ222" s="356"/>
      <c r="BK222" s="356"/>
      <c r="BL222" s="356"/>
      <c r="BM222" s="356"/>
      <c r="BN222" s="356"/>
      <c r="BO222" s="356"/>
      <c r="BP222" s="356"/>
    </row>
    <row r="223" spans="1:68" s="357" customFormat="1" ht="27.6">
      <c r="A223" s="369" t="s">
        <v>1071</v>
      </c>
      <c r="B223" s="390" t="s">
        <v>1072</v>
      </c>
      <c r="C223" s="457" t="s">
        <v>1073</v>
      </c>
      <c r="D223" s="372" t="s">
        <v>23</v>
      </c>
      <c r="E223" s="399" t="s">
        <v>427</v>
      </c>
      <c r="F223" s="399" t="s">
        <v>427</v>
      </c>
      <c r="G223" s="399" t="s">
        <v>427</v>
      </c>
      <c r="H223" s="399" t="s">
        <v>427</v>
      </c>
      <c r="I223" s="423">
        <v>13000000</v>
      </c>
      <c r="J223" s="399" t="s">
        <v>428</v>
      </c>
      <c r="K223" s="356"/>
      <c r="L223" s="356"/>
      <c r="M223" s="356"/>
      <c r="N223" s="356"/>
      <c r="O223" s="356"/>
      <c r="P223" s="356"/>
      <c r="Q223" s="356"/>
      <c r="R223" s="356"/>
      <c r="S223" s="356"/>
      <c r="T223" s="356"/>
      <c r="U223" s="356"/>
      <c r="V223" s="356"/>
      <c r="W223" s="356"/>
      <c r="X223" s="356"/>
      <c r="Y223" s="356"/>
      <c r="Z223" s="356"/>
      <c r="AA223" s="356"/>
      <c r="AB223" s="356"/>
      <c r="AC223" s="356"/>
      <c r="AD223" s="356"/>
      <c r="AE223" s="356"/>
      <c r="AF223" s="356"/>
      <c r="AG223" s="356"/>
      <c r="AH223" s="356"/>
      <c r="AI223" s="356"/>
      <c r="AJ223" s="356"/>
      <c r="AK223" s="356"/>
      <c r="AL223" s="356"/>
      <c r="AM223" s="356"/>
      <c r="AN223" s="356"/>
      <c r="AO223" s="356"/>
      <c r="AP223" s="356"/>
      <c r="AQ223" s="356"/>
      <c r="AR223" s="356"/>
      <c r="AS223" s="356"/>
      <c r="AT223" s="356"/>
      <c r="AU223" s="356"/>
      <c r="AV223" s="356"/>
      <c r="AW223" s="356"/>
      <c r="AX223" s="356"/>
      <c r="AY223" s="356"/>
      <c r="AZ223" s="356"/>
      <c r="BA223" s="356"/>
      <c r="BB223" s="356"/>
      <c r="BC223" s="356"/>
      <c r="BD223" s="356"/>
      <c r="BE223" s="356"/>
      <c r="BF223" s="356"/>
      <c r="BG223" s="356"/>
      <c r="BH223" s="356"/>
      <c r="BI223" s="356"/>
      <c r="BJ223" s="356"/>
      <c r="BK223" s="356"/>
      <c r="BL223" s="356"/>
      <c r="BM223" s="356"/>
      <c r="BN223" s="356"/>
      <c r="BO223" s="356"/>
      <c r="BP223" s="356"/>
    </row>
    <row r="224" spans="1:68" s="352" customFormat="1">
      <c r="A224" s="374">
        <v>2</v>
      </c>
      <c r="B224" s="375" t="s">
        <v>1074</v>
      </c>
      <c r="C224" s="374"/>
      <c r="D224" s="374"/>
      <c r="E224" s="376"/>
      <c r="F224" s="376"/>
      <c r="G224" s="376"/>
      <c r="H224" s="376"/>
      <c r="I224" s="406">
        <f>I225+I266+I276+I283+I303</f>
        <v>6374971626</v>
      </c>
      <c r="J224" s="376"/>
      <c r="K224" s="366"/>
      <c r="L224" s="366"/>
      <c r="M224" s="366"/>
      <c r="N224" s="366"/>
      <c r="O224" s="366"/>
      <c r="P224" s="366"/>
      <c r="Q224" s="366"/>
      <c r="R224" s="366"/>
      <c r="S224" s="366"/>
      <c r="T224" s="366"/>
      <c r="U224" s="366"/>
      <c r="V224" s="366"/>
      <c r="W224" s="366"/>
      <c r="X224" s="366"/>
      <c r="Y224" s="366"/>
      <c r="Z224" s="366"/>
      <c r="AA224" s="366"/>
      <c r="AB224" s="366"/>
      <c r="AC224" s="366"/>
      <c r="AD224" s="366"/>
      <c r="AE224" s="366"/>
      <c r="AF224" s="366"/>
      <c r="AG224" s="366"/>
      <c r="AH224" s="366"/>
      <c r="AI224" s="366"/>
      <c r="AJ224" s="366"/>
      <c r="AK224" s="366"/>
      <c r="AL224" s="366"/>
      <c r="AM224" s="366"/>
      <c r="AN224" s="366"/>
      <c r="AO224" s="366"/>
      <c r="AP224" s="366"/>
      <c r="AQ224" s="366"/>
      <c r="AR224" s="366"/>
      <c r="AS224" s="366"/>
      <c r="AT224" s="366"/>
      <c r="AU224" s="366"/>
      <c r="AV224" s="366"/>
      <c r="AW224" s="366"/>
      <c r="AX224" s="366"/>
      <c r="AY224" s="366"/>
      <c r="AZ224" s="366"/>
      <c r="BA224" s="366"/>
      <c r="BB224" s="366"/>
      <c r="BC224" s="366"/>
      <c r="BD224" s="366"/>
      <c r="BE224" s="366"/>
      <c r="BF224" s="366"/>
      <c r="BG224" s="366"/>
      <c r="BH224" s="366"/>
      <c r="BI224" s="366"/>
      <c r="BJ224" s="366"/>
      <c r="BK224" s="366"/>
      <c r="BL224" s="366"/>
      <c r="BM224" s="366"/>
      <c r="BN224" s="366"/>
      <c r="BO224" s="366"/>
      <c r="BP224" s="366"/>
    </row>
    <row r="225" spans="1:68" s="352" customFormat="1">
      <c r="A225" s="382" t="s">
        <v>1075</v>
      </c>
      <c r="B225" s="383" t="s">
        <v>1076</v>
      </c>
      <c r="C225" s="434"/>
      <c r="D225" s="435"/>
      <c r="E225" s="384"/>
      <c r="F225" s="384"/>
      <c r="G225" s="384"/>
      <c r="H225" s="384"/>
      <c r="I225" s="411">
        <f t="shared" ref="I225" si="1">+I226</f>
        <v>6089609626</v>
      </c>
      <c r="J225" s="436"/>
      <c r="K225" s="366"/>
      <c r="L225" s="366"/>
      <c r="M225" s="366"/>
      <c r="N225" s="366"/>
      <c r="O225" s="366"/>
      <c r="P225" s="366"/>
      <c r="Q225" s="366"/>
      <c r="R225" s="366"/>
      <c r="S225" s="366"/>
      <c r="T225" s="366"/>
      <c r="U225" s="366"/>
      <c r="V225" s="366"/>
      <c r="W225" s="366"/>
      <c r="X225" s="366"/>
      <c r="Y225" s="366"/>
      <c r="Z225" s="366"/>
      <c r="AA225" s="366"/>
      <c r="AB225" s="366"/>
      <c r="AC225" s="366"/>
      <c r="AD225" s="366"/>
      <c r="AE225" s="366"/>
      <c r="AF225" s="366"/>
      <c r="AG225" s="366"/>
      <c r="AH225" s="366"/>
      <c r="AI225" s="366"/>
      <c r="AJ225" s="366"/>
      <c r="AK225" s="366"/>
      <c r="AL225" s="366"/>
      <c r="AM225" s="366"/>
      <c r="AN225" s="366"/>
      <c r="AO225" s="366"/>
      <c r="AP225" s="366"/>
      <c r="AQ225" s="366"/>
      <c r="AR225" s="366"/>
      <c r="AS225" s="366"/>
      <c r="AT225" s="366"/>
      <c r="AU225" s="366"/>
      <c r="AV225" s="366"/>
      <c r="AW225" s="366"/>
      <c r="AX225" s="366"/>
      <c r="AY225" s="366"/>
      <c r="AZ225" s="366"/>
      <c r="BA225" s="366"/>
      <c r="BB225" s="366"/>
      <c r="BC225" s="366"/>
      <c r="BD225" s="366"/>
      <c r="BE225" s="366"/>
      <c r="BF225" s="366"/>
      <c r="BG225" s="366"/>
      <c r="BH225" s="366"/>
      <c r="BI225" s="366"/>
      <c r="BJ225" s="366"/>
      <c r="BK225" s="366"/>
      <c r="BL225" s="366"/>
      <c r="BM225" s="366"/>
      <c r="BN225" s="366"/>
      <c r="BO225" s="366"/>
      <c r="BP225" s="366"/>
    </row>
    <row r="226" spans="1:68" s="352" customFormat="1">
      <c r="A226" s="385" t="s">
        <v>1077</v>
      </c>
      <c r="B226" s="386"/>
      <c r="C226" s="387"/>
      <c r="D226" s="388"/>
      <c r="E226" s="389"/>
      <c r="F226" s="389"/>
      <c r="G226" s="389"/>
      <c r="H226" s="389"/>
      <c r="I226" s="416">
        <f>SUM(I227:I265)</f>
        <v>6089609626</v>
      </c>
      <c r="J226" s="389"/>
      <c r="K226" s="366"/>
      <c r="L226" s="366"/>
      <c r="M226" s="366"/>
      <c r="N226" s="366"/>
      <c r="O226" s="366"/>
      <c r="P226" s="366"/>
      <c r="Q226" s="366"/>
      <c r="R226" s="366"/>
      <c r="S226" s="366"/>
      <c r="T226" s="366"/>
      <c r="U226" s="366"/>
      <c r="V226" s="366"/>
      <c r="W226" s="366"/>
      <c r="X226" s="366"/>
      <c r="Y226" s="366"/>
      <c r="Z226" s="366"/>
      <c r="AA226" s="366"/>
      <c r="AB226" s="366"/>
      <c r="AC226" s="366"/>
      <c r="AD226" s="366"/>
      <c r="AE226" s="366"/>
      <c r="AF226" s="366"/>
      <c r="AG226" s="366"/>
      <c r="AH226" s="366"/>
      <c r="AI226" s="366"/>
      <c r="AJ226" s="366"/>
      <c r="AK226" s="366"/>
      <c r="AL226" s="366"/>
      <c r="AM226" s="366"/>
      <c r="AN226" s="366"/>
      <c r="AO226" s="366"/>
      <c r="AP226" s="366"/>
      <c r="AQ226" s="366"/>
      <c r="AR226" s="366"/>
      <c r="AS226" s="366"/>
      <c r="AT226" s="366"/>
      <c r="AU226" s="366"/>
      <c r="AV226" s="366"/>
      <c r="AW226" s="366"/>
      <c r="AX226" s="366"/>
      <c r="AY226" s="366"/>
      <c r="AZ226" s="366"/>
      <c r="BA226" s="366"/>
      <c r="BB226" s="366"/>
      <c r="BC226" s="366"/>
      <c r="BD226" s="366"/>
      <c r="BE226" s="366"/>
      <c r="BF226" s="366"/>
      <c r="BG226" s="366"/>
      <c r="BH226" s="366"/>
      <c r="BI226" s="366"/>
      <c r="BJ226" s="366"/>
      <c r="BK226" s="366"/>
      <c r="BL226" s="366"/>
      <c r="BM226" s="366"/>
      <c r="BN226" s="366"/>
      <c r="BO226" s="366"/>
      <c r="BP226" s="366"/>
    </row>
    <row r="227" spans="1:68" s="352" customFormat="1" ht="27.6">
      <c r="A227" s="369" t="s">
        <v>1078</v>
      </c>
      <c r="B227" s="394" t="s">
        <v>1079</v>
      </c>
      <c r="C227" s="393" t="s">
        <v>1080</v>
      </c>
      <c r="D227" s="393" t="s">
        <v>60</v>
      </c>
      <c r="E227" s="392" t="s">
        <v>475</v>
      </c>
      <c r="F227" s="392"/>
      <c r="G227" s="392"/>
      <c r="H227" s="392"/>
      <c r="I227" s="450">
        <v>0</v>
      </c>
      <c r="J227" s="392" t="s">
        <v>428</v>
      </c>
      <c r="K227" s="366"/>
      <c r="L227" s="366"/>
      <c r="M227" s="366"/>
      <c r="N227" s="366"/>
      <c r="O227" s="366"/>
      <c r="P227" s="366"/>
      <c r="Q227" s="366"/>
      <c r="R227" s="366"/>
      <c r="S227" s="366"/>
      <c r="T227" s="366"/>
      <c r="U227" s="366"/>
      <c r="V227" s="366"/>
      <c r="W227" s="366"/>
      <c r="X227" s="366"/>
      <c r="Y227" s="366"/>
      <c r="Z227" s="366"/>
      <c r="AA227" s="366"/>
      <c r="AB227" s="366"/>
      <c r="AC227" s="366"/>
      <c r="AD227" s="366"/>
      <c r="AE227" s="366"/>
      <c r="AF227" s="366"/>
      <c r="AG227" s="366"/>
      <c r="AH227" s="366"/>
      <c r="AI227" s="366"/>
      <c r="AJ227" s="366"/>
      <c r="AK227" s="366"/>
      <c r="AL227" s="366"/>
      <c r="AM227" s="366"/>
      <c r="AN227" s="366"/>
      <c r="AO227" s="366"/>
      <c r="AP227" s="366"/>
      <c r="AQ227" s="366"/>
      <c r="AR227" s="366"/>
      <c r="AS227" s="366"/>
      <c r="AT227" s="366"/>
      <c r="AU227" s="366"/>
      <c r="AV227" s="366"/>
      <c r="AW227" s="366"/>
      <c r="AX227" s="366"/>
      <c r="AY227" s="366"/>
      <c r="AZ227" s="366"/>
      <c r="BA227" s="366"/>
      <c r="BB227" s="366"/>
      <c r="BC227" s="366"/>
      <c r="BD227" s="366"/>
      <c r="BE227" s="366"/>
      <c r="BF227" s="366"/>
      <c r="BG227" s="366"/>
      <c r="BH227" s="366"/>
      <c r="BI227" s="366"/>
      <c r="BJ227" s="366"/>
      <c r="BK227" s="366"/>
      <c r="BL227" s="366"/>
      <c r="BM227" s="366"/>
      <c r="BN227" s="366"/>
      <c r="BO227" s="366"/>
      <c r="BP227" s="366"/>
    </row>
    <row r="228" spans="1:68" s="352" customFormat="1" ht="55.2">
      <c r="A228" s="369" t="s">
        <v>1081</v>
      </c>
      <c r="B228" s="458" t="s">
        <v>1082</v>
      </c>
      <c r="C228" s="398" t="s">
        <v>1083</v>
      </c>
      <c r="D228" s="393" t="s">
        <v>60</v>
      </c>
      <c r="E228" s="392"/>
      <c r="F228" s="392" t="s">
        <v>475</v>
      </c>
      <c r="G228" s="392" t="s">
        <v>475</v>
      </c>
      <c r="H228" s="392" t="s">
        <v>475</v>
      </c>
      <c r="I228" s="451">
        <v>750000</v>
      </c>
      <c r="J228" s="392" t="s">
        <v>428</v>
      </c>
      <c r="K228" s="366"/>
      <c r="L228" s="366"/>
      <c r="M228" s="366"/>
      <c r="N228" s="366"/>
      <c r="O228" s="366"/>
      <c r="P228" s="366"/>
      <c r="Q228" s="366"/>
      <c r="R228" s="366"/>
      <c r="S228" s="366"/>
      <c r="T228" s="366"/>
      <c r="U228" s="366"/>
      <c r="V228" s="366"/>
      <c r="W228" s="366"/>
      <c r="X228" s="366"/>
      <c r="Y228" s="366"/>
      <c r="Z228" s="366"/>
      <c r="AA228" s="366"/>
      <c r="AB228" s="366"/>
      <c r="AC228" s="366"/>
      <c r="AD228" s="366"/>
      <c r="AE228" s="366"/>
      <c r="AF228" s="366"/>
      <c r="AG228" s="366"/>
      <c r="AH228" s="366"/>
      <c r="AI228" s="366"/>
      <c r="AJ228" s="366"/>
      <c r="AK228" s="366"/>
      <c r="AL228" s="366"/>
      <c r="AM228" s="366"/>
      <c r="AN228" s="366"/>
      <c r="AO228" s="366"/>
      <c r="AP228" s="366"/>
      <c r="AQ228" s="366"/>
      <c r="AR228" s="366"/>
      <c r="AS228" s="366"/>
      <c r="AT228" s="366"/>
      <c r="AU228" s="366"/>
      <c r="AV228" s="366"/>
      <c r="AW228" s="366"/>
      <c r="AX228" s="366"/>
      <c r="AY228" s="366"/>
      <c r="AZ228" s="366"/>
      <c r="BA228" s="366"/>
      <c r="BB228" s="366"/>
      <c r="BC228" s="366"/>
      <c r="BD228" s="366"/>
      <c r="BE228" s="366"/>
      <c r="BF228" s="366"/>
      <c r="BG228" s="366"/>
      <c r="BH228" s="366"/>
      <c r="BI228" s="366"/>
      <c r="BJ228" s="366"/>
      <c r="BK228" s="366"/>
      <c r="BL228" s="366"/>
      <c r="BM228" s="366"/>
      <c r="BN228" s="366"/>
      <c r="BO228" s="366"/>
      <c r="BP228" s="366"/>
    </row>
    <row r="229" spans="1:68" s="352" customFormat="1" ht="27.6">
      <c r="A229" s="369" t="s">
        <v>1084</v>
      </c>
      <c r="B229" s="394" t="s">
        <v>1085</v>
      </c>
      <c r="C229" s="393" t="s">
        <v>1086</v>
      </c>
      <c r="D229" s="393" t="s">
        <v>60</v>
      </c>
      <c r="E229" s="392" t="s">
        <v>475</v>
      </c>
      <c r="F229" s="392" t="s">
        <v>475</v>
      </c>
      <c r="G229" s="392" t="s">
        <v>475</v>
      </c>
      <c r="H229" s="392" t="s">
        <v>475</v>
      </c>
      <c r="I229" s="450">
        <v>0</v>
      </c>
      <c r="J229" s="392" t="s">
        <v>428</v>
      </c>
      <c r="K229" s="366"/>
      <c r="L229" s="366"/>
      <c r="M229" s="366"/>
      <c r="N229" s="366"/>
      <c r="O229" s="366"/>
      <c r="P229" s="366"/>
      <c r="Q229" s="366"/>
      <c r="R229" s="366"/>
      <c r="S229" s="366"/>
      <c r="T229" s="366"/>
      <c r="U229" s="366"/>
      <c r="V229" s="366"/>
      <c r="W229" s="366"/>
      <c r="X229" s="366"/>
      <c r="Y229" s="366"/>
      <c r="Z229" s="366"/>
      <c r="AA229" s="366"/>
      <c r="AB229" s="366"/>
      <c r="AC229" s="366"/>
      <c r="AD229" s="366"/>
      <c r="AE229" s="366"/>
      <c r="AF229" s="366"/>
      <c r="AG229" s="366"/>
      <c r="AH229" s="366"/>
      <c r="AI229" s="366"/>
      <c r="AJ229" s="366"/>
      <c r="AK229" s="366"/>
      <c r="AL229" s="366"/>
      <c r="AM229" s="366"/>
      <c r="AN229" s="366"/>
      <c r="AO229" s="366"/>
      <c r="AP229" s="366"/>
      <c r="AQ229" s="366"/>
      <c r="AR229" s="366"/>
      <c r="AS229" s="366"/>
      <c r="AT229" s="366"/>
      <c r="AU229" s="366"/>
      <c r="AV229" s="366"/>
      <c r="AW229" s="366"/>
      <c r="AX229" s="366"/>
      <c r="AY229" s="366"/>
      <c r="AZ229" s="366"/>
      <c r="BA229" s="366"/>
      <c r="BB229" s="366"/>
      <c r="BC229" s="366"/>
      <c r="BD229" s="366"/>
      <c r="BE229" s="366"/>
      <c r="BF229" s="366"/>
      <c r="BG229" s="366"/>
      <c r="BH229" s="366"/>
      <c r="BI229" s="366"/>
      <c r="BJ229" s="366"/>
      <c r="BK229" s="366"/>
      <c r="BL229" s="366"/>
      <c r="BM229" s="366"/>
      <c r="BN229" s="366"/>
      <c r="BO229" s="366"/>
      <c r="BP229" s="366"/>
    </row>
    <row r="230" spans="1:68" s="352" customFormat="1" ht="41.4">
      <c r="A230" s="369" t="s">
        <v>1087</v>
      </c>
      <c r="B230" s="458" t="s">
        <v>1088</v>
      </c>
      <c r="C230" s="807" t="s">
        <v>1089</v>
      </c>
      <c r="D230" s="393" t="s">
        <v>60</v>
      </c>
      <c r="E230" s="392"/>
      <c r="F230" s="392"/>
      <c r="G230" s="392" t="s">
        <v>475</v>
      </c>
      <c r="H230" s="392" t="s">
        <v>475</v>
      </c>
      <c r="I230" s="451">
        <v>20000000</v>
      </c>
      <c r="J230" s="415" t="s">
        <v>428</v>
      </c>
      <c r="K230" s="366"/>
      <c r="L230" s="366"/>
      <c r="M230" s="366"/>
      <c r="N230" s="366"/>
      <c r="O230" s="366"/>
      <c r="P230" s="366"/>
      <c r="Q230" s="366"/>
      <c r="R230" s="366"/>
      <c r="S230" s="366"/>
      <c r="T230" s="366"/>
      <c r="U230" s="366"/>
      <c r="V230" s="366"/>
      <c r="W230" s="366"/>
      <c r="X230" s="366"/>
      <c r="Y230" s="366"/>
      <c r="Z230" s="366"/>
      <c r="AA230" s="366"/>
      <c r="AB230" s="366"/>
      <c r="AC230" s="366"/>
      <c r="AD230" s="366"/>
      <c r="AE230" s="366"/>
      <c r="AF230" s="366"/>
      <c r="AG230" s="366"/>
      <c r="AH230" s="366"/>
      <c r="AI230" s="366"/>
      <c r="AJ230" s="366"/>
      <c r="AK230" s="366"/>
      <c r="AL230" s="366"/>
      <c r="AM230" s="366"/>
      <c r="AN230" s="366"/>
      <c r="AO230" s="366"/>
      <c r="AP230" s="366"/>
      <c r="AQ230" s="366"/>
      <c r="AR230" s="366"/>
      <c r="AS230" s="366"/>
      <c r="AT230" s="366"/>
      <c r="AU230" s="366"/>
      <c r="AV230" s="366"/>
      <c r="AW230" s="366"/>
      <c r="AX230" s="366"/>
      <c r="AY230" s="366"/>
      <c r="AZ230" s="366"/>
      <c r="BA230" s="366"/>
      <c r="BB230" s="366"/>
      <c r="BC230" s="366"/>
      <c r="BD230" s="366"/>
      <c r="BE230" s="366"/>
      <c r="BF230" s="366"/>
      <c r="BG230" s="366"/>
      <c r="BH230" s="366"/>
      <c r="BI230" s="366"/>
      <c r="BJ230" s="366"/>
      <c r="BK230" s="366"/>
      <c r="BL230" s="366"/>
      <c r="BM230" s="366"/>
      <c r="BN230" s="366"/>
      <c r="BO230" s="366"/>
      <c r="BP230" s="366"/>
    </row>
    <row r="231" spans="1:68" s="352" customFormat="1" ht="41.4">
      <c r="A231" s="369" t="s">
        <v>1090</v>
      </c>
      <c r="B231" s="395" t="s">
        <v>1091</v>
      </c>
      <c r="C231" s="807" t="s">
        <v>1092</v>
      </c>
      <c r="D231" s="398" t="s">
        <v>60</v>
      </c>
      <c r="E231" s="392" t="s">
        <v>475</v>
      </c>
      <c r="F231" s="392" t="s">
        <v>475</v>
      </c>
      <c r="G231" s="392" t="s">
        <v>475</v>
      </c>
      <c r="H231" s="392" t="s">
        <v>475</v>
      </c>
      <c r="I231" s="451">
        <v>75000000</v>
      </c>
      <c r="J231" s="415" t="s">
        <v>1093</v>
      </c>
      <c r="K231" s="366"/>
      <c r="L231" s="366"/>
      <c r="M231" s="366"/>
      <c r="N231" s="366"/>
      <c r="O231" s="366"/>
      <c r="P231" s="366"/>
      <c r="Q231" s="366"/>
      <c r="R231" s="366"/>
      <c r="S231" s="366"/>
      <c r="T231" s="366"/>
      <c r="U231" s="366"/>
      <c r="V231" s="366"/>
      <c r="W231" s="366"/>
      <c r="X231" s="366"/>
      <c r="Y231" s="366"/>
      <c r="Z231" s="366"/>
      <c r="AA231" s="366"/>
      <c r="AB231" s="366"/>
      <c r="AC231" s="366"/>
      <c r="AD231" s="366"/>
      <c r="AE231" s="366"/>
      <c r="AF231" s="366"/>
      <c r="AG231" s="366"/>
      <c r="AH231" s="366"/>
      <c r="AI231" s="366"/>
      <c r="AJ231" s="366"/>
      <c r="AK231" s="366"/>
      <c r="AL231" s="366"/>
      <c r="AM231" s="366"/>
      <c r="AN231" s="366"/>
      <c r="AO231" s="366"/>
      <c r="AP231" s="366"/>
      <c r="AQ231" s="366"/>
      <c r="AR231" s="366"/>
      <c r="AS231" s="366"/>
      <c r="AT231" s="366"/>
      <c r="AU231" s="366"/>
      <c r="AV231" s="366"/>
      <c r="AW231" s="366"/>
      <c r="AX231" s="366"/>
      <c r="AY231" s="366"/>
      <c r="AZ231" s="366"/>
      <c r="BA231" s="366"/>
      <c r="BB231" s="366"/>
      <c r="BC231" s="366"/>
      <c r="BD231" s="366"/>
      <c r="BE231" s="366"/>
      <c r="BF231" s="366"/>
      <c r="BG231" s="366"/>
      <c r="BH231" s="366"/>
      <c r="BI231" s="366"/>
      <c r="BJ231" s="366"/>
      <c r="BK231" s="366"/>
      <c r="BL231" s="366"/>
      <c r="BM231" s="366"/>
      <c r="BN231" s="366"/>
      <c r="BO231" s="366"/>
      <c r="BP231" s="366"/>
    </row>
    <row r="232" spans="1:68" s="352" customFormat="1" ht="27.6">
      <c r="A232" s="369" t="s">
        <v>1094</v>
      </c>
      <c r="B232" s="395" t="s">
        <v>1095</v>
      </c>
      <c r="C232" s="393" t="s">
        <v>1096</v>
      </c>
      <c r="D232" s="398" t="s">
        <v>60</v>
      </c>
      <c r="E232" s="392" t="s">
        <v>475</v>
      </c>
      <c r="F232" s="392" t="s">
        <v>475</v>
      </c>
      <c r="G232" s="392" t="s">
        <v>475</v>
      </c>
      <c r="H232" s="392" t="s">
        <v>475</v>
      </c>
      <c r="I232" s="468">
        <v>0</v>
      </c>
      <c r="J232" s="415" t="s">
        <v>428</v>
      </c>
      <c r="K232" s="366"/>
      <c r="L232" s="366"/>
      <c r="M232" s="366"/>
      <c r="N232" s="366"/>
      <c r="O232" s="366"/>
      <c r="P232" s="366"/>
      <c r="Q232" s="366"/>
      <c r="R232" s="366"/>
      <c r="S232" s="366"/>
      <c r="T232" s="366"/>
      <c r="U232" s="366"/>
      <c r="V232" s="366"/>
      <c r="W232" s="366"/>
      <c r="X232" s="366"/>
      <c r="Y232" s="366"/>
      <c r="Z232" s="366"/>
      <c r="AA232" s="366"/>
      <c r="AB232" s="366"/>
      <c r="AC232" s="366"/>
      <c r="AD232" s="366"/>
      <c r="AE232" s="366"/>
      <c r="AF232" s="366"/>
      <c r="AG232" s="366"/>
      <c r="AH232" s="366"/>
      <c r="AI232" s="366"/>
      <c r="AJ232" s="366"/>
      <c r="AK232" s="366"/>
      <c r="AL232" s="366"/>
      <c r="AM232" s="366"/>
      <c r="AN232" s="366"/>
      <c r="AO232" s="366"/>
      <c r="AP232" s="366"/>
      <c r="AQ232" s="366"/>
      <c r="AR232" s="366"/>
      <c r="AS232" s="366"/>
      <c r="AT232" s="366"/>
      <c r="AU232" s="366"/>
      <c r="AV232" s="366"/>
      <c r="AW232" s="366"/>
      <c r="AX232" s="366"/>
      <c r="AY232" s="366"/>
      <c r="AZ232" s="366"/>
      <c r="BA232" s="366"/>
      <c r="BB232" s="366"/>
      <c r="BC232" s="366"/>
      <c r="BD232" s="366"/>
      <c r="BE232" s="366"/>
      <c r="BF232" s="366"/>
      <c r="BG232" s="366"/>
      <c r="BH232" s="366"/>
      <c r="BI232" s="366"/>
      <c r="BJ232" s="366"/>
      <c r="BK232" s="366"/>
      <c r="BL232" s="366"/>
      <c r="BM232" s="366"/>
      <c r="BN232" s="366"/>
      <c r="BO232" s="366"/>
      <c r="BP232" s="366"/>
    </row>
    <row r="233" spans="1:68" s="352" customFormat="1">
      <c r="A233" s="369" t="s">
        <v>1097</v>
      </c>
      <c r="B233" s="395" t="s">
        <v>1098</v>
      </c>
      <c r="C233" s="393" t="s">
        <v>1099</v>
      </c>
      <c r="D233" s="393" t="s">
        <v>60</v>
      </c>
      <c r="E233" s="392" t="s">
        <v>475</v>
      </c>
      <c r="F233" s="392" t="s">
        <v>475</v>
      </c>
      <c r="G233" s="392" t="s">
        <v>475</v>
      </c>
      <c r="H233" s="392" t="s">
        <v>475</v>
      </c>
      <c r="I233" s="451">
        <v>279826000</v>
      </c>
      <c r="J233" s="415" t="s">
        <v>428</v>
      </c>
      <c r="K233" s="366"/>
      <c r="L233" s="366"/>
      <c r="M233" s="366"/>
      <c r="N233" s="366"/>
      <c r="O233" s="366"/>
      <c r="P233" s="366"/>
      <c r="Q233" s="366"/>
      <c r="R233" s="366"/>
      <c r="S233" s="366"/>
      <c r="T233" s="366"/>
      <c r="U233" s="366"/>
      <c r="V233" s="366"/>
      <c r="W233" s="366"/>
      <c r="X233" s="366"/>
      <c r="Y233" s="366"/>
      <c r="Z233" s="366"/>
      <c r="AA233" s="366"/>
      <c r="AB233" s="366"/>
      <c r="AC233" s="366"/>
      <c r="AD233" s="366"/>
      <c r="AE233" s="366"/>
      <c r="AF233" s="366"/>
      <c r="AG233" s="366"/>
      <c r="AH233" s="366"/>
      <c r="AI233" s="366"/>
      <c r="AJ233" s="366"/>
      <c r="AK233" s="366"/>
      <c r="AL233" s="366"/>
      <c r="AM233" s="366"/>
      <c r="AN233" s="366"/>
      <c r="AO233" s="366"/>
      <c r="AP233" s="366"/>
      <c r="AQ233" s="366"/>
      <c r="AR233" s="366"/>
      <c r="AS233" s="366"/>
      <c r="AT233" s="366"/>
      <c r="AU233" s="366"/>
      <c r="AV233" s="366"/>
      <c r="AW233" s="366"/>
      <c r="AX233" s="366"/>
      <c r="AY233" s="366"/>
      <c r="AZ233" s="366"/>
      <c r="BA233" s="366"/>
      <c r="BB233" s="366"/>
      <c r="BC233" s="366"/>
      <c r="BD233" s="366"/>
      <c r="BE233" s="366"/>
      <c r="BF233" s="366"/>
      <c r="BG233" s="366"/>
      <c r="BH233" s="366"/>
      <c r="BI233" s="366"/>
      <c r="BJ233" s="366"/>
      <c r="BK233" s="366"/>
      <c r="BL233" s="366"/>
      <c r="BM233" s="366"/>
      <c r="BN233" s="366"/>
      <c r="BO233" s="366"/>
      <c r="BP233" s="366"/>
    </row>
    <row r="234" spans="1:68" s="358" customFormat="1" ht="27.6">
      <c r="A234" s="369" t="s">
        <v>1100</v>
      </c>
      <c r="B234" s="395" t="s">
        <v>1101</v>
      </c>
      <c r="C234" s="398" t="s">
        <v>1102</v>
      </c>
      <c r="D234" s="398" t="s">
        <v>135</v>
      </c>
      <c r="E234" s="392" t="s">
        <v>475</v>
      </c>
      <c r="F234" s="392" t="s">
        <v>475</v>
      </c>
      <c r="G234" s="392" t="s">
        <v>475</v>
      </c>
      <c r="H234" s="392" t="s">
        <v>475</v>
      </c>
      <c r="I234" s="420">
        <v>600000000</v>
      </c>
      <c r="J234" s="392"/>
      <c r="K234" s="360"/>
      <c r="L234" s="360"/>
      <c r="M234" s="360"/>
      <c r="N234" s="360"/>
      <c r="O234" s="360"/>
      <c r="P234" s="360"/>
      <c r="Q234" s="360"/>
      <c r="R234" s="360"/>
      <c r="S234" s="360"/>
      <c r="T234" s="360"/>
      <c r="U234" s="360"/>
      <c r="V234" s="360"/>
      <c r="W234" s="360"/>
      <c r="X234" s="360"/>
      <c r="Y234" s="360"/>
      <c r="Z234" s="360"/>
      <c r="AA234" s="360"/>
      <c r="AB234" s="360"/>
      <c r="AC234" s="360"/>
      <c r="AD234" s="360"/>
      <c r="AE234" s="360"/>
      <c r="AF234" s="360"/>
      <c r="AG234" s="360"/>
      <c r="AH234" s="360"/>
      <c r="AI234" s="360"/>
      <c r="AJ234" s="360"/>
      <c r="AK234" s="360"/>
      <c r="AL234" s="360"/>
      <c r="AM234" s="360"/>
      <c r="AN234" s="360"/>
      <c r="AO234" s="360"/>
      <c r="AP234" s="360"/>
      <c r="AQ234" s="360"/>
      <c r="AR234" s="360"/>
      <c r="AS234" s="360"/>
      <c r="AT234" s="360"/>
      <c r="AU234" s="360"/>
      <c r="AV234" s="360"/>
      <c r="AW234" s="360"/>
      <c r="AX234" s="360"/>
      <c r="AY234" s="360"/>
      <c r="AZ234" s="360"/>
      <c r="BA234" s="360"/>
      <c r="BB234" s="360"/>
      <c r="BC234" s="360"/>
      <c r="BD234" s="360"/>
      <c r="BE234" s="360"/>
      <c r="BF234" s="360"/>
      <c r="BG234" s="360"/>
      <c r="BH234" s="360"/>
      <c r="BI234" s="360"/>
      <c r="BJ234" s="360"/>
      <c r="BK234" s="360"/>
      <c r="BL234" s="360"/>
      <c r="BM234" s="360"/>
      <c r="BN234" s="360"/>
      <c r="BO234" s="360"/>
      <c r="BP234" s="360"/>
    </row>
    <row r="235" spans="1:68" s="352" customFormat="1" ht="27.6">
      <c r="A235" s="369" t="s">
        <v>1103</v>
      </c>
      <c r="B235" s="395" t="s">
        <v>1098</v>
      </c>
      <c r="C235" s="398" t="s">
        <v>1104</v>
      </c>
      <c r="D235" s="399" t="s">
        <v>138</v>
      </c>
      <c r="E235" s="392" t="s">
        <v>475</v>
      </c>
      <c r="F235" s="392" t="s">
        <v>475</v>
      </c>
      <c r="G235" s="392" t="s">
        <v>475</v>
      </c>
      <c r="H235" s="392" t="s">
        <v>475</v>
      </c>
      <c r="I235" s="420">
        <v>1379000000</v>
      </c>
      <c r="J235" s="392" t="s">
        <v>428</v>
      </c>
      <c r="K235" s="366"/>
      <c r="L235" s="366"/>
      <c r="M235" s="366"/>
      <c r="N235" s="366"/>
      <c r="O235" s="366"/>
      <c r="P235" s="366"/>
      <c r="Q235" s="366"/>
      <c r="R235" s="366"/>
      <c r="S235" s="366"/>
      <c r="T235" s="366"/>
      <c r="U235" s="366"/>
      <c r="V235" s="366"/>
      <c r="W235" s="366"/>
      <c r="X235" s="366"/>
      <c r="Y235" s="366"/>
      <c r="Z235" s="366"/>
      <c r="AA235" s="366"/>
      <c r="AB235" s="366"/>
      <c r="AC235" s="366"/>
      <c r="AD235" s="366"/>
      <c r="AE235" s="366"/>
      <c r="AF235" s="366"/>
      <c r="AG235" s="366"/>
      <c r="AH235" s="366"/>
      <c r="AI235" s="366"/>
      <c r="AJ235" s="366"/>
      <c r="AK235" s="366"/>
      <c r="AL235" s="366"/>
      <c r="AM235" s="366"/>
      <c r="AN235" s="366"/>
      <c r="AO235" s="366"/>
      <c r="AP235" s="366"/>
      <c r="AQ235" s="366"/>
      <c r="AR235" s="366"/>
      <c r="AS235" s="366"/>
      <c r="AT235" s="366"/>
      <c r="AU235" s="366"/>
      <c r="AV235" s="366"/>
      <c r="AW235" s="366"/>
      <c r="AX235" s="366"/>
      <c r="AY235" s="366"/>
      <c r="AZ235" s="366"/>
      <c r="BA235" s="366"/>
      <c r="BB235" s="366"/>
      <c r="BC235" s="366"/>
      <c r="BD235" s="366"/>
      <c r="BE235" s="366"/>
      <c r="BF235" s="366"/>
      <c r="BG235" s="366"/>
      <c r="BH235" s="366"/>
      <c r="BI235" s="366"/>
      <c r="BJ235" s="366"/>
      <c r="BK235" s="366"/>
      <c r="BL235" s="366"/>
      <c r="BM235" s="366"/>
      <c r="BN235" s="366"/>
      <c r="BO235" s="366"/>
      <c r="BP235" s="366"/>
    </row>
    <row r="236" spans="1:68" s="352" customFormat="1" ht="69">
      <c r="A236" s="369" t="s">
        <v>1105</v>
      </c>
      <c r="B236" s="459" t="s">
        <v>1106</v>
      </c>
      <c r="C236" s="806" t="s">
        <v>3035</v>
      </c>
      <c r="D236" s="399" t="s">
        <v>138</v>
      </c>
      <c r="E236" s="392" t="s">
        <v>475</v>
      </c>
      <c r="F236" s="392" t="s">
        <v>475</v>
      </c>
      <c r="G236" s="392" t="s">
        <v>475</v>
      </c>
      <c r="H236" s="392" t="s">
        <v>475</v>
      </c>
      <c r="I236" s="420">
        <v>25200000</v>
      </c>
      <c r="J236" s="392" t="s">
        <v>1107</v>
      </c>
      <c r="K236" s="366"/>
      <c r="L236" s="366"/>
      <c r="M236" s="366"/>
      <c r="N236" s="366"/>
      <c r="O236" s="366"/>
      <c r="P236" s="366"/>
      <c r="Q236" s="366"/>
      <c r="R236" s="366"/>
      <c r="S236" s="366"/>
      <c r="T236" s="366"/>
      <c r="U236" s="366"/>
      <c r="V236" s="366"/>
      <c r="W236" s="366"/>
      <c r="X236" s="366"/>
      <c r="Y236" s="366"/>
      <c r="Z236" s="366"/>
      <c r="AA236" s="366"/>
      <c r="AB236" s="366"/>
      <c r="AC236" s="366"/>
      <c r="AD236" s="366"/>
      <c r="AE236" s="366"/>
      <c r="AF236" s="366"/>
      <c r="AG236" s="366"/>
      <c r="AH236" s="366"/>
      <c r="AI236" s="366"/>
      <c r="AJ236" s="366"/>
      <c r="AK236" s="366"/>
      <c r="AL236" s="366"/>
      <c r="AM236" s="366"/>
      <c r="AN236" s="366"/>
      <c r="AO236" s="366"/>
      <c r="AP236" s="366"/>
      <c r="AQ236" s="366"/>
      <c r="AR236" s="366"/>
      <c r="AS236" s="366"/>
      <c r="AT236" s="366"/>
      <c r="AU236" s="366"/>
      <c r="AV236" s="366"/>
      <c r="AW236" s="366"/>
      <c r="AX236" s="366"/>
      <c r="AY236" s="366"/>
      <c r="AZ236" s="366"/>
      <c r="BA236" s="366"/>
      <c r="BB236" s="366"/>
      <c r="BC236" s="366"/>
      <c r="BD236" s="366"/>
      <c r="BE236" s="366"/>
      <c r="BF236" s="366"/>
      <c r="BG236" s="366"/>
      <c r="BH236" s="366"/>
      <c r="BI236" s="366"/>
      <c r="BJ236" s="366"/>
      <c r="BK236" s="366"/>
      <c r="BL236" s="366"/>
      <c r="BM236" s="366"/>
      <c r="BN236" s="366"/>
      <c r="BO236" s="366"/>
      <c r="BP236" s="366"/>
    </row>
    <row r="237" spans="1:68" s="352" customFormat="1" ht="27.6">
      <c r="A237" s="369" t="s">
        <v>1108</v>
      </c>
      <c r="B237" s="460" t="s">
        <v>1109</v>
      </c>
      <c r="C237" s="457" t="s">
        <v>1110</v>
      </c>
      <c r="D237" s="399" t="s">
        <v>138</v>
      </c>
      <c r="E237" s="392" t="s">
        <v>475</v>
      </c>
      <c r="F237" s="392" t="s">
        <v>475</v>
      </c>
      <c r="G237" s="392" t="s">
        <v>475</v>
      </c>
      <c r="H237" s="392" t="s">
        <v>475</v>
      </c>
      <c r="I237" s="420">
        <v>0</v>
      </c>
      <c r="J237" s="392" t="s">
        <v>1107</v>
      </c>
      <c r="K237" s="366"/>
      <c r="L237" s="366"/>
      <c r="M237" s="366"/>
      <c r="N237" s="366"/>
      <c r="O237" s="366"/>
      <c r="P237" s="366"/>
      <c r="Q237" s="366"/>
      <c r="R237" s="366"/>
      <c r="S237" s="366"/>
      <c r="T237" s="366"/>
      <c r="U237" s="366"/>
      <c r="V237" s="366"/>
      <c r="W237" s="366"/>
      <c r="X237" s="366"/>
      <c r="Y237" s="366"/>
      <c r="Z237" s="366"/>
      <c r="AA237" s="366"/>
      <c r="AB237" s="366"/>
      <c r="AC237" s="366"/>
      <c r="AD237" s="366"/>
      <c r="AE237" s="366"/>
      <c r="AF237" s="366"/>
      <c r="AG237" s="366"/>
      <c r="AH237" s="366"/>
      <c r="AI237" s="366"/>
      <c r="AJ237" s="366"/>
      <c r="AK237" s="366"/>
      <c r="AL237" s="366"/>
      <c r="AM237" s="366"/>
      <c r="AN237" s="366"/>
      <c r="AO237" s="366"/>
      <c r="AP237" s="366"/>
      <c r="AQ237" s="366"/>
      <c r="AR237" s="366"/>
      <c r="AS237" s="366"/>
      <c r="AT237" s="366"/>
      <c r="AU237" s="366"/>
      <c r="AV237" s="366"/>
      <c r="AW237" s="366"/>
      <c r="AX237" s="366"/>
      <c r="AY237" s="366"/>
      <c r="AZ237" s="366"/>
      <c r="BA237" s="366"/>
      <c r="BB237" s="366"/>
      <c r="BC237" s="366"/>
      <c r="BD237" s="366"/>
      <c r="BE237" s="366"/>
      <c r="BF237" s="366"/>
      <c r="BG237" s="366"/>
      <c r="BH237" s="366"/>
      <c r="BI237" s="366"/>
      <c r="BJ237" s="366"/>
      <c r="BK237" s="366"/>
      <c r="BL237" s="366"/>
      <c r="BM237" s="366"/>
      <c r="BN237" s="366"/>
      <c r="BO237" s="366"/>
      <c r="BP237" s="366"/>
    </row>
    <row r="238" spans="1:68" s="352" customFormat="1" ht="41.4">
      <c r="A238" s="369" t="s">
        <v>1111</v>
      </c>
      <c r="B238" s="394" t="s">
        <v>1112</v>
      </c>
      <c r="C238" s="806" t="s">
        <v>1113</v>
      </c>
      <c r="D238" s="399" t="s">
        <v>138</v>
      </c>
      <c r="E238" s="392" t="s">
        <v>475</v>
      </c>
      <c r="F238" s="392"/>
      <c r="G238" s="392"/>
      <c r="H238" s="392"/>
      <c r="I238" s="420">
        <v>2790000</v>
      </c>
      <c r="J238" s="392" t="s">
        <v>428</v>
      </c>
      <c r="K238" s="366"/>
      <c r="L238" s="366"/>
      <c r="M238" s="366"/>
      <c r="N238" s="366"/>
      <c r="O238" s="366"/>
      <c r="P238" s="366"/>
      <c r="Q238" s="366"/>
      <c r="R238" s="366"/>
      <c r="S238" s="366"/>
      <c r="T238" s="366"/>
      <c r="U238" s="366"/>
      <c r="V238" s="366"/>
      <c r="W238" s="366"/>
      <c r="X238" s="366"/>
      <c r="Y238" s="366"/>
      <c r="Z238" s="366"/>
      <c r="AA238" s="366"/>
      <c r="AB238" s="366"/>
      <c r="AC238" s="366"/>
      <c r="AD238" s="366"/>
      <c r="AE238" s="366"/>
      <c r="AF238" s="366"/>
      <c r="AG238" s="366"/>
      <c r="AH238" s="366"/>
      <c r="AI238" s="366"/>
      <c r="AJ238" s="366"/>
      <c r="AK238" s="366"/>
      <c r="AL238" s="366"/>
      <c r="AM238" s="366"/>
      <c r="AN238" s="366"/>
      <c r="AO238" s="366"/>
      <c r="AP238" s="366"/>
      <c r="AQ238" s="366"/>
      <c r="AR238" s="366"/>
      <c r="AS238" s="366"/>
      <c r="AT238" s="366"/>
      <c r="AU238" s="366"/>
      <c r="AV238" s="366"/>
      <c r="AW238" s="366"/>
      <c r="AX238" s="366"/>
      <c r="AY238" s="366"/>
      <c r="AZ238" s="366"/>
      <c r="BA238" s="366"/>
      <c r="BB238" s="366"/>
      <c r="BC238" s="366"/>
      <c r="BD238" s="366"/>
      <c r="BE238" s="366"/>
      <c r="BF238" s="366"/>
      <c r="BG238" s="366"/>
      <c r="BH238" s="366"/>
      <c r="BI238" s="366"/>
      <c r="BJ238" s="366"/>
      <c r="BK238" s="366"/>
      <c r="BL238" s="366"/>
      <c r="BM238" s="366"/>
      <c r="BN238" s="366"/>
      <c r="BO238" s="366"/>
      <c r="BP238" s="366"/>
    </row>
    <row r="239" spans="1:68" s="358" customFormat="1" ht="27.6">
      <c r="A239" s="369" t="s">
        <v>1114</v>
      </c>
      <c r="B239" s="402" t="s">
        <v>1115</v>
      </c>
      <c r="C239" s="457" t="s">
        <v>1116</v>
      </c>
      <c r="D239" s="399" t="s">
        <v>138</v>
      </c>
      <c r="E239" s="392"/>
      <c r="F239" s="392"/>
      <c r="G239" s="392" t="s">
        <v>475</v>
      </c>
      <c r="H239" s="392" t="s">
        <v>475</v>
      </c>
      <c r="I239" s="420">
        <v>170000000</v>
      </c>
      <c r="J239" s="392" t="s">
        <v>428</v>
      </c>
      <c r="K239" s="360"/>
      <c r="L239" s="360"/>
      <c r="M239" s="360"/>
      <c r="N239" s="360"/>
      <c r="O239" s="360"/>
      <c r="P239" s="360"/>
      <c r="Q239" s="360"/>
      <c r="R239" s="360"/>
      <c r="S239" s="360"/>
      <c r="T239" s="360"/>
      <c r="U239" s="360"/>
      <c r="V239" s="360"/>
      <c r="W239" s="360"/>
      <c r="X239" s="360"/>
      <c r="Y239" s="360"/>
      <c r="Z239" s="360"/>
      <c r="AA239" s="360"/>
      <c r="AB239" s="360"/>
      <c r="AC239" s="360"/>
      <c r="AD239" s="360"/>
      <c r="AE239" s="360"/>
      <c r="AF239" s="360"/>
      <c r="AG239" s="360"/>
      <c r="AH239" s="360"/>
      <c r="AI239" s="360"/>
      <c r="AJ239" s="360"/>
      <c r="AK239" s="360"/>
      <c r="AL239" s="360"/>
      <c r="AM239" s="360"/>
      <c r="AN239" s="360"/>
      <c r="AO239" s="360"/>
      <c r="AP239" s="360"/>
      <c r="AQ239" s="360"/>
      <c r="AR239" s="360"/>
      <c r="AS239" s="360"/>
      <c r="AT239" s="360"/>
      <c r="AU239" s="360"/>
      <c r="AV239" s="360"/>
      <c r="AW239" s="360"/>
      <c r="AX239" s="360"/>
      <c r="AY239" s="360"/>
      <c r="AZ239" s="360"/>
      <c r="BA239" s="360"/>
      <c r="BB239" s="360"/>
      <c r="BC239" s="360"/>
      <c r="BD239" s="360"/>
      <c r="BE239" s="360"/>
      <c r="BF239" s="360"/>
      <c r="BG239" s="360"/>
      <c r="BH239" s="360"/>
      <c r="BI239" s="360"/>
      <c r="BJ239" s="360"/>
      <c r="BK239" s="360"/>
      <c r="BL239" s="360"/>
      <c r="BM239" s="360"/>
      <c r="BN239" s="360"/>
      <c r="BO239" s="360"/>
      <c r="BP239" s="360"/>
    </row>
    <row r="240" spans="1:68" s="358" customFormat="1" ht="27.6">
      <c r="A240" s="369" t="s">
        <v>1117</v>
      </c>
      <c r="B240" s="402" t="s">
        <v>1115</v>
      </c>
      <c r="C240" s="457" t="s">
        <v>1118</v>
      </c>
      <c r="D240" s="399" t="s">
        <v>138</v>
      </c>
      <c r="E240" s="392"/>
      <c r="F240" s="392"/>
      <c r="G240" s="392" t="s">
        <v>475</v>
      </c>
      <c r="H240" s="392"/>
      <c r="I240" s="420">
        <v>1500000</v>
      </c>
      <c r="J240" s="392" t="s">
        <v>428</v>
      </c>
      <c r="K240" s="360"/>
      <c r="L240" s="360"/>
      <c r="M240" s="360"/>
      <c r="N240" s="360"/>
      <c r="O240" s="360"/>
      <c r="P240" s="360"/>
      <c r="Q240" s="360"/>
      <c r="R240" s="360"/>
      <c r="S240" s="360"/>
      <c r="T240" s="360"/>
      <c r="U240" s="360"/>
      <c r="V240" s="360"/>
      <c r="W240" s="360"/>
      <c r="X240" s="360"/>
      <c r="Y240" s="360"/>
      <c r="Z240" s="360"/>
      <c r="AA240" s="360"/>
      <c r="AB240" s="360"/>
      <c r="AC240" s="360"/>
      <c r="AD240" s="360"/>
      <c r="AE240" s="360"/>
      <c r="AF240" s="360"/>
      <c r="AG240" s="360"/>
      <c r="AH240" s="360"/>
      <c r="AI240" s="360"/>
      <c r="AJ240" s="360"/>
      <c r="AK240" s="360"/>
      <c r="AL240" s="360"/>
      <c r="AM240" s="360"/>
      <c r="AN240" s="360"/>
      <c r="AO240" s="360"/>
      <c r="AP240" s="360"/>
      <c r="AQ240" s="360"/>
      <c r="AR240" s="360"/>
      <c r="AS240" s="360"/>
      <c r="AT240" s="360"/>
      <c r="AU240" s="360"/>
      <c r="AV240" s="360"/>
      <c r="AW240" s="360"/>
      <c r="AX240" s="360"/>
      <c r="AY240" s="360"/>
      <c r="AZ240" s="360"/>
      <c r="BA240" s="360"/>
      <c r="BB240" s="360"/>
      <c r="BC240" s="360"/>
      <c r="BD240" s="360"/>
      <c r="BE240" s="360"/>
      <c r="BF240" s="360"/>
      <c r="BG240" s="360"/>
      <c r="BH240" s="360"/>
      <c r="BI240" s="360"/>
      <c r="BJ240" s="360"/>
      <c r="BK240" s="360"/>
      <c r="BL240" s="360"/>
      <c r="BM240" s="360"/>
      <c r="BN240" s="360"/>
      <c r="BO240" s="360"/>
      <c r="BP240" s="360"/>
    </row>
    <row r="241" spans="1:68" ht="27.6">
      <c r="A241" s="369" t="s">
        <v>1119</v>
      </c>
      <c r="B241" s="394" t="s">
        <v>1120</v>
      </c>
      <c r="C241" s="393" t="s">
        <v>1121</v>
      </c>
      <c r="D241" s="392" t="s">
        <v>138</v>
      </c>
      <c r="E241" s="392" t="s">
        <v>475</v>
      </c>
      <c r="F241" s="392"/>
      <c r="G241" s="392"/>
      <c r="H241" s="392"/>
      <c r="I241" s="420">
        <v>25000000</v>
      </c>
      <c r="J241" s="392" t="s">
        <v>428</v>
      </c>
    </row>
    <row r="242" spans="1:68" s="358" customFormat="1" ht="27.6">
      <c r="A242" s="369" t="s">
        <v>1122</v>
      </c>
      <c r="B242" s="460" t="s">
        <v>1123</v>
      </c>
      <c r="C242" s="457" t="s">
        <v>1124</v>
      </c>
      <c r="D242" s="399" t="s">
        <v>138</v>
      </c>
      <c r="E242" s="392" t="s">
        <v>475</v>
      </c>
      <c r="F242" s="392" t="s">
        <v>475</v>
      </c>
      <c r="G242" s="392" t="s">
        <v>475</v>
      </c>
      <c r="H242" s="392" t="s">
        <v>475</v>
      </c>
      <c r="I242" s="420">
        <v>0</v>
      </c>
      <c r="J242" s="392" t="s">
        <v>428</v>
      </c>
      <c r="K242" s="360"/>
      <c r="L242" s="360"/>
      <c r="M242" s="360"/>
      <c r="N242" s="360"/>
      <c r="O242" s="360"/>
      <c r="P242" s="360"/>
      <c r="Q242" s="360"/>
      <c r="R242" s="360"/>
      <c r="S242" s="360"/>
      <c r="T242" s="360"/>
      <c r="U242" s="360"/>
      <c r="V242" s="360"/>
      <c r="W242" s="360"/>
      <c r="X242" s="360"/>
      <c r="Y242" s="360"/>
      <c r="Z242" s="360"/>
      <c r="AA242" s="360"/>
      <c r="AB242" s="360"/>
      <c r="AC242" s="360"/>
      <c r="AD242" s="360"/>
      <c r="AE242" s="360"/>
      <c r="AF242" s="360"/>
      <c r="AG242" s="360"/>
      <c r="AH242" s="360"/>
      <c r="AI242" s="360"/>
      <c r="AJ242" s="360"/>
      <c r="AK242" s="360"/>
      <c r="AL242" s="360"/>
      <c r="AM242" s="360"/>
      <c r="AN242" s="360"/>
      <c r="AO242" s="360"/>
      <c r="AP242" s="360"/>
      <c r="AQ242" s="360"/>
      <c r="AR242" s="360"/>
      <c r="AS242" s="360"/>
      <c r="AT242" s="360"/>
      <c r="AU242" s="360"/>
      <c r="AV242" s="360"/>
      <c r="AW242" s="360"/>
      <c r="AX242" s="360"/>
      <c r="AY242" s="360"/>
      <c r="AZ242" s="360"/>
      <c r="BA242" s="360"/>
      <c r="BB242" s="360"/>
      <c r="BC242" s="360"/>
      <c r="BD242" s="360"/>
      <c r="BE242" s="360"/>
      <c r="BF242" s="360"/>
      <c r="BG242" s="360"/>
      <c r="BH242" s="360"/>
      <c r="BI242" s="360"/>
      <c r="BJ242" s="360"/>
      <c r="BK242" s="360"/>
      <c r="BL242" s="360"/>
      <c r="BM242" s="360"/>
      <c r="BN242" s="360"/>
      <c r="BO242" s="360"/>
      <c r="BP242" s="360"/>
    </row>
    <row r="243" spans="1:68" s="358" customFormat="1" ht="27.6">
      <c r="A243" s="369" t="s">
        <v>1125</v>
      </c>
      <c r="B243" s="402" t="s">
        <v>1126</v>
      </c>
      <c r="C243" s="398" t="s">
        <v>1127</v>
      </c>
      <c r="D243" s="399" t="s">
        <v>138</v>
      </c>
      <c r="E243" s="392" t="s">
        <v>475</v>
      </c>
      <c r="F243" s="392" t="s">
        <v>475</v>
      </c>
      <c r="G243" s="392" t="s">
        <v>475</v>
      </c>
      <c r="H243" s="392" t="s">
        <v>475</v>
      </c>
      <c r="I243" s="420">
        <v>0</v>
      </c>
      <c r="J243" s="392" t="s">
        <v>428</v>
      </c>
      <c r="K243" s="360"/>
      <c r="L243" s="360"/>
      <c r="M243" s="360"/>
      <c r="N243" s="360"/>
      <c r="O243" s="360"/>
      <c r="P243" s="360"/>
      <c r="Q243" s="360"/>
      <c r="R243" s="360"/>
      <c r="S243" s="360"/>
      <c r="T243" s="360"/>
      <c r="U243" s="360"/>
      <c r="V243" s="360"/>
      <c r="W243" s="360"/>
      <c r="X243" s="360"/>
      <c r="Y243" s="360"/>
      <c r="Z243" s="360"/>
      <c r="AA243" s="360"/>
      <c r="AB243" s="360"/>
      <c r="AC243" s="360"/>
      <c r="AD243" s="360"/>
      <c r="AE243" s="360"/>
      <c r="AF243" s="360"/>
      <c r="AG243" s="360"/>
      <c r="AH243" s="360"/>
      <c r="AI243" s="360"/>
      <c r="AJ243" s="360"/>
      <c r="AK243" s="360"/>
      <c r="AL243" s="360"/>
      <c r="AM243" s="360"/>
      <c r="AN243" s="360"/>
      <c r="AO243" s="360"/>
      <c r="AP243" s="360"/>
      <c r="AQ243" s="360"/>
      <c r="AR243" s="360"/>
      <c r="AS243" s="360"/>
      <c r="AT243" s="360"/>
      <c r="AU243" s="360"/>
      <c r="AV243" s="360"/>
      <c r="AW243" s="360"/>
      <c r="AX243" s="360"/>
      <c r="AY243" s="360"/>
      <c r="AZ243" s="360"/>
      <c r="BA243" s="360"/>
      <c r="BB243" s="360"/>
      <c r="BC243" s="360"/>
      <c r="BD243" s="360"/>
      <c r="BE243" s="360"/>
      <c r="BF243" s="360"/>
      <c r="BG243" s="360"/>
      <c r="BH243" s="360"/>
      <c r="BI243" s="360"/>
      <c r="BJ243" s="360"/>
      <c r="BK243" s="360"/>
      <c r="BL243" s="360"/>
      <c r="BM243" s="360"/>
      <c r="BN243" s="360"/>
      <c r="BO243" s="360"/>
      <c r="BP243" s="360"/>
    </row>
    <row r="244" spans="1:68" s="358" customFormat="1" ht="27.6">
      <c r="A244" s="369" t="s">
        <v>1128</v>
      </c>
      <c r="B244" s="396" t="s">
        <v>1129</v>
      </c>
      <c r="C244" s="393" t="s">
        <v>1130</v>
      </c>
      <c r="D244" s="399" t="s">
        <v>138</v>
      </c>
      <c r="E244" s="392"/>
      <c r="F244" s="392" t="s">
        <v>475</v>
      </c>
      <c r="G244" s="392" t="s">
        <v>475</v>
      </c>
      <c r="H244" s="392" t="s">
        <v>475</v>
      </c>
      <c r="I244" s="420">
        <v>30430000</v>
      </c>
      <c r="J244" s="392" t="s">
        <v>1107</v>
      </c>
      <c r="K244" s="360"/>
      <c r="L244" s="360"/>
      <c r="M244" s="360"/>
      <c r="N244" s="360"/>
      <c r="O244" s="360"/>
      <c r="P244" s="360"/>
      <c r="Q244" s="360"/>
      <c r="R244" s="360"/>
      <c r="S244" s="360"/>
      <c r="T244" s="360"/>
      <c r="U244" s="360"/>
      <c r="V244" s="360"/>
      <c r="W244" s="360"/>
      <c r="X244" s="360"/>
      <c r="Y244" s="360"/>
      <c r="Z244" s="360"/>
      <c r="AA244" s="360"/>
      <c r="AB244" s="360"/>
      <c r="AC244" s="360"/>
      <c r="AD244" s="360"/>
      <c r="AE244" s="360"/>
      <c r="AF244" s="360"/>
      <c r="AG244" s="360"/>
      <c r="AH244" s="360"/>
      <c r="AI244" s="360"/>
      <c r="AJ244" s="360"/>
      <c r="AK244" s="360"/>
      <c r="AL244" s="360"/>
      <c r="AM244" s="360"/>
      <c r="AN244" s="360"/>
      <c r="AO244" s="360"/>
      <c r="AP244" s="360"/>
      <c r="AQ244" s="360"/>
      <c r="AR244" s="360"/>
      <c r="AS244" s="360"/>
      <c r="AT244" s="360"/>
      <c r="AU244" s="360"/>
      <c r="AV244" s="360"/>
      <c r="AW244" s="360"/>
      <c r="AX244" s="360"/>
      <c r="AY244" s="360"/>
      <c r="AZ244" s="360"/>
      <c r="BA244" s="360"/>
      <c r="BB244" s="360"/>
      <c r="BC244" s="360"/>
      <c r="BD244" s="360"/>
      <c r="BE244" s="360"/>
      <c r="BF244" s="360"/>
      <c r="BG244" s="360"/>
      <c r="BH244" s="360"/>
      <c r="BI244" s="360"/>
      <c r="BJ244" s="360"/>
      <c r="BK244" s="360"/>
      <c r="BL244" s="360"/>
      <c r="BM244" s="360"/>
      <c r="BN244" s="360"/>
      <c r="BO244" s="360"/>
      <c r="BP244" s="360"/>
    </row>
    <row r="245" spans="1:68" s="358" customFormat="1" ht="27.6">
      <c r="A245" s="369" t="s">
        <v>1131</v>
      </c>
      <c r="B245" s="396" t="s">
        <v>1129</v>
      </c>
      <c r="C245" s="393" t="s">
        <v>1132</v>
      </c>
      <c r="D245" s="399" t="s">
        <v>138</v>
      </c>
      <c r="E245" s="392"/>
      <c r="F245" s="392"/>
      <c r="G245" s="392" t="s">
        <v>475</v>
      </c>
      <c r="H245" s="392" t="s">
        <v>475</v>
      </c>
      <c r="I245" s="420">
        <v>5000000</v>
      </c>
      <c r="J245" s="392" t="s">
        <v>428</v>
      </c>
      <c r="K245" s="360"/>
      <c r="L245" s="360"/>
      <c r="M245" s="360"/>
      <c r="N245" s="360"/>
      <c r="O245" s="360"/>
      <c r="P245" s="360"/>
      <c r="Q245" s="360"/>
      <c r="R245" s="360"/>
      <c r="S245" s="360"/>
      <c r="T245" s="360"/>
      <c r="U245" s="360"/>
      <c r="V245" s="360"/>
      <c r="W245" s="360"/>
      <c r="X245" s="360"/>
      <c r="Y245" s="360"/>
      <c r="Z245" s="360"/>
      <c r="AA245" s="360"/>
      <c r="AB245" s="360"/>
      <c r="AC245" s="360"/>
      <c r="AD245" s="360"/>
      <c r="AE245" s="360"/>
      <c r="AF245" s="360"/>
      <c r="AG245" s="360"/>
      <c r="AH245" s="360"/>
      <c r="AI245" s="360"/>
      <c r="AJ245" s="360"/>
      <c r="AK245" s="360"/>
      <c r="AL245" s="360"/>
      <c r="AM245" s="360"/>
      <c r="AN245" s="360"/>
      <c r="AO245" s="360"/>
      <c r="AP245" s="360"/>
      <c r="AQ245" s="360"/>
      <c r="AR245" s="360"/>
      <c r="AS245" s="360"/>
      <c r="AT245" s="360"/>
      <c r="AU245" s="360"/>
      <c r="AV245" s="360"/>
      <c r="AW245" s="360"/>
      <c r="AX245" s="360"/>
      <c r="AY245" s="360"/>
      <c r="AZ245" s="360"/>
      <c r="BA245" s="360"/>
      <c r="BB245" s="360"/>
      <c r="BC245" s="360"/>
      <c r="BD245" s="360"/>
      <c r="BE245" s="360"/>
      <c r="BF245" s="360"/>
      <c r="BG245" s="360"/>
      <c r="BH245" s="360"/>
      <c r="BI245" s="360"/>
      <c r="BJ245" s="360"/>
      <c r="BK245" s="360"/>
      <c r="BL245" s="360"/>
      <c r="BM245" s="360"/>
      <c r="BN245" s="360"/>
      <c r="BO245" s="360"/>
      <c r="BP245" s="360"/>
    </row>
    <row r="246" spans="1:68" s="358" customFormat="1" ht="27.6">
      <c r="A246" s="369" t="s">
        <v>1133</v>
      </c>
      <c r="B246" s="396" t="s">
        <v>1134</v>
      </c>
      <c r="C246" s="398" t="s">
        <v>1135</v>
      </c>
      <c r="D246" s="399" t="s">
        <v>138</v>
      </c>
      <c r="E246" s="392" t="s">
        <v>475</v>
      </c>
      <c r="F246" s="392"/>
      <c r="G246" s="392"/>
      <c r="H246" s="392"/>
      <c r="I246" s="420">
        <v>5000000</v>
      </c>
      <c r="J246" s="392" t="s">
        <v>428</v>
      </c>
      <c r="K246" s="360"/>
      <c r="L246" s="360"/>
      <c r="M246" s="360"/>
      <c r="N246" s="360"/>
      <c r="O246" s="360"/>
      <c r="P246" s="360"/>
      <c r="Q246" s="360"/>
      <c r="R246" s="360"/>
      <c r="S246" s="360"/>
      <c r="T246" s="360"/>
      <c r="U246" s="360"/>
      <c r="V246" s="360"/>
      <c r="W246" s="360"/>
      <c r="X246" s="360"/>
      <c r="Y246" s="360"/>
      <c r="Z246" s="360"/>
      <c r="AA246" s="360"/>
      <c r="AB246" s="360"/>
      <c r="AC246" s="360"/>
      <c r="AD246" s="360"/>
      <c r="AE246" s="360"/>
      <c r="AF246" s="360"/>
      <c r="AG246" s="360"/>
      <c r="AH246" s="360"/>
      <c r="AI246" s="360"/>
      <c r="AJ246" s="360"/>
      <c r="AK246" s="360"/>
      <c r="AL246" s="360"/>
      <c r="AM246" s="360"/>
      <c r="AN246" s="360"/>
      <c r="AO246" s="360"/>
      <c r="AP246" s="360"/>
      <c r="AQ246" s="360"/>
      <c r="AR246" s="360"/>
      <c r="AS246" s="360"/>
      <c r="AT246" s="360"/>
      <c r="AU246" s="360"/>
      <c r="AV246" s="360"/>
      <c r="AW246" s="360"/>
      <c r="AX246" s="360"/>
      <c r="AY246" s="360"/>
      <c r="AZ246" s="360"/>
      <c r="BA246" s="360"/>
      <c r="BB246" s="360"/>
      <c r="BC246" s="360"/>
      <c r="BD246" s="360"/>
      <c r="BE246" s="360"/>
      <c r="BF246" s="360"/>
      <c r="BG246" s="360"/>
      <c r="BH246" s="360"/>
      <c r="BI246" s="360"/>
      <c r="BJ246" s="360"/>
      <c r="BK246" s="360"/>
      <c r="BL246" s="360"/>
      <c r="BM246" s="360"/>
      <c r="BN246" s="360"/>
      <c r="BO246" s="360"/>
      <c r="BP246" s="360"/>
    </row>
    <row r="247" spans="1:68" s="359" customFormat="1" ht="27.6">
      <c r="A247" s="369" t="s">
        <v>1136</v>
      </c>
      <c r="B247" s="397" t="s">
        <v>1137</v>
      </c>
      <c r="C247" s="398" t="s">
        <v>1138</v>
      </c>
      <c r="D247" s="399" t="s">
        <v>138</v>
      </c>
      <c r="E247" s="392" t="s">
        <v>475</v>
      </c>
      <c r="F247" s="392" t="s">
        <v>475</v>
      </c>
      <c r="G247" s="392" t="s">
        <v>475</v>
      </c>
      <c r="H247" s="392" t="s">
        <v>475</v>
      </c>
      <c r="I247" s="420">
        <v>5000000</v>
      </c>
      <c r="J247" s="392" t="s">
        <v>1107</v>
      </c>
      <c r="K247" s="365"/>
      <c r="L247" s="365"/>
      <c r="M247" s="365"/>
      <c r="N247" s="365"/>
      <c r="O247" s="365"/>
      <c r="P247" s="365"/>
      <c r="Q247" s="365"/>
      <c r="R247" s="365"/>
      <c r="S247" s="365"/>
      <c r="T247" s="365"/>
      <c r="U247" s="365"/>
      <c r="V247" s="365"/>
      <c r="W247" s="365"/>
      <c r="X247" s="365"/>
      <c r="Y247" s="365"/>
      <c r="Z247" s="365"/>
      <c r="AA247" s="365"/>
      <c r="AB247" s="365"/>
      <c r="AC247" s="365"/>
      <c r="AD247" s="365"/>
      <c r="AE247" s="365"/>
      <c r="AF247" s="365"/>
      <c r="AG247" s="365"/>
      <c r="AH247" s="365"/>
      <c r="AI247" s="365"/>
      <c r="AJ247" s="365"/>
      <c r="AK247" s="365"/>
      <c r="AL247" s="365"/>
      <c r="AM247" s="365"/>
      <c r="AN247" s="365"/>
      <c r="AO247" s="365"/>
      <c r="AP247" s="365"/>
      <c r="AQ247" s="365"/>
      <c r="AR247" s="365"/>
      <c r="AS247" s="365"/>
      <c r="AT247" s="365"/>
      <c r="AU247" s="365"/>
      <c r="AV247" s="365"/>
      <c r="AW247" s="365"/>
      <c r="AX247" s="365"/>
      <c r="AY247" s="365"/>
      <c r="AZ247" s="365"/>
      <c r="BA247" s="365"/>
      <c r="BB247" s="365"/>
      <c r="BC247" s="365"/>
      <c r="BD247" s="365"/>
      <c r="BE247" s="365"/>
      <c r="BF247" s="365"/>
      <c r="BG247" s="365"/>
      <c r="BH247" s="365"/>
      <c r="BI247" s="365"/>
      <c r="BJ247" s="365"/>
      <c r="BK247" s="365"/>
      <c r="BL247" s="365"/>
      <c r="BM247" s="365"/>
      <c r="BN247" s="365"/>
      <c r="BO247" s="365"/>
      <c r="BP247" s="365"/>
    </row>
    <row r="248" spans="1:68" s="359" customFormat="1" ht="27.6">
      <c r="A248" s="369" t="s">
        <v>1139</v>
      </c>
      <c r="B248" s="397" t="s">
        <v>1140</v>
      </c>
      <c r="C248" s="398" t="s">
        <v>1141</v>
      </c>
      <c r="D248" s="399" t="s">
        <v>138</v>
      </c>
      <c r="E248" s="392" t="s">
        <v>475</v>
      </c>
      <c r="F248" s="392" t="s">
        <v>475</v>
      </c>
      <c r="G248" s="392" t="s">
        <v>475</v>
      </c>
      <c r="H248" s="392" t="s">
        <v>475</v>
      </c>
      <c r="I248" s="420">
        <v>5000000</v>
      </c>
      <c r="J248" s="392" t="s">
        <v>428</v>
      </c>
      <c r="K248" s="365"/>
      <c r="L248" s="365"/>
      <c r="M248" s="365"/>
      <c r="N248" s="365"/>
      <c r="O248" s="365"/>
      <c r="P248" s="365"/>
      <c r="Q248" s="365"/>
      <c r="R248" s="365"/>
      <c r="S248" s="365"/>
      <c r="T248" s="365"/>
      <c r="U248" s="365"/>
      <c r="V248" s="365"/>
      <c r="W248" s="365"/>
      <c r="X248" s="365"/>
      <c r="Y248" s="365"/>
      <c r="Z248" s="365"/>
      <c r="AA248" s="365"/>
      <c r="AB248" s="365"/>
      <c r="AC248" s="365"/>
      <c r="AD248" s="365"/>
      <c r="AE248" s="365"/>
      <c r="AF248" s="365"/>
      <c r="AG248" s="365"/>
      <c r="AH248" s="365"/>
      <c r="AI248" s="365"/>
      <c r="AJ248" s="365"/>
      <c r="AK248" s="365"/>
      <c r="AL248" s="365"/>
      <c r="AM248" s="365"/>
      <c r="AN248" s="365"/>
      <c r="AO248" s="365"/>
      <c r="AP248" s="365"/>
      <c r="AQ248" s="365"/>
      <c r="AR248" s="365"/>
      <c r="AS248" s="365"/>
      <c r="AT248" s="365"/>
      <c r="AU248" s="365"/>
      <c r="AV248" s="365"/>
      <c r="AW248" s="365"/>
      <c r="AX248" s="365"/>
      <c r="AY248" s="365"/>
      <c r="AZ248" s="365"/>
      <c r="BA248" s="365"/>
      <c r="BB248" s="365"/>
      <c r="BC248" s="365"/>
      <c r="BD248" s="365"/>
      <c r="BE248" s="365"/>
      <c r="BF248" s="365"/>
      <c r="BG248" s="365"/>
      <c r="BH248" s="365"/>
      <c r="BI248" s="365"/>
      <c r="BJ248" s="365"/>
      <c r="BK248" s="365"/>
      <c r="BL248" s="365"/>
      <c r="BM248" s="365"/>
      <c r="BN248" s="365"/>
      <c r="BO248" s="365"/>
      <c r="BP248" s="365"/>
    </row>
    <row r="249" spans="1:68" s="352" customFormat="1" ht="41.4">
      <c r="A249" s="369" t="s">
        <v>1142</v>
      </c>
      <c r="B249" s="461" t="s">
        <v>1143</v>
      </c>
      <c r="C249" s="393" t="s">
        <v>1144</v>
      </c>
      <c r="D249" s="393" t="s">
        <v>135</v>
      </c>
      <c r="E249" s="392" t="s">
        <v>475</v>
      </c>
      <c r="F249" s="392" t="s">
        <v>475</v>
      </c>
      <c r="G249" s="392" t="s">
        <v>475</v>
      </c>
      <c r="H249" s="392" t="s">
        <v>475</v>
      </c>
      <c r="I249" s="420">
        <v>398064500</v>
      </c>
      <c r="J249" s="392" t="s">
        <v>428</v>
      </c>
      <c r="K249" s="366"/>
      <c r="L249" s="366"/>
      <c r="M249" s="366"/>
      <c r="N249" s="366"/>
      <c r="O249" s="366"/>
      <c r="P249" s="366"/>
      <c r="Q249" s="366"/>
      <c r="R249" s="366"/>
      <c r="S249" s="366"/>
      <c r="T249" s="366"/>
      <c r="U249" s="366"/>
      <c r="V249" s="366"/>
      <c r="W249" s="366"/>
      <c r="X249" s="366"/>
      <c r="Y249" s="366"/>
      <c r="Z249" s="366"/>
      <c r="AA249" s="366"/>
      <c r="AB249" s="366"/>
      <c r="AC249" s="366"/>
      <c r="AD249" s="366"/>
      <c r="AE249" s="366"/>
      <c r="AF249" s="366"/>
      <c r="AG249" s="366"/>
      <c r="AH249" s="366"/>
      <c r="AI249" s="366"/>
      <c r="AJ249" s="366"/>
      <c r="AK249" s="366"/>
      <c r="AL249" s="366"/>
      <c r="AM249" s="366"/>
      <c r="AN249" s="366"/>
      <c r="AO249" s="366"/>
      <c r="AP249" s="366"/>
      <c r="AQ249" s="366"/>
      <c r="AR249" s="366"/>
      <c r="AS249" s="366"/>
      <c r="AT249" s="366"/>
      <c r="AU249" s="366"/>
      <c r="AV249" s="366"/>
      <c r="AW249" s="366"/>
      <c r="AX249" s="366"/>
      <c r="AY249" s="366"/>
      <c r="AZ249" s="366"/>
      <c r="BA249" s="366"/>
      <c r="BB249" s="366"/>
      <c r="BC249" s="366"/>
      <c r="BD249" s="366"/>
      <c r="BE249" s="366"/>
      <c r="BF249" s="366"/>
      <c r="BG249" s="366"/>
      <c r="BH249" s="366"/>
      <c r="BI249" s="366"/>
      <c r="BJ249" s="366"/>
      <c r="BK249" s="366"/>
      <c r="BL249" s="366"/>
      <c r="BM249" s="366"/>
      <c r="BN249" s="366"/>
      <c r="BO249" s="366"/>
      <c r="BP249" s="366"/>
    </row>
    <row r="250" spans="1:68" s="352" customFormat="1" ht="41.4">
      <c r="A250" s="369" t="s">
        <v>1145</v>
      </c>
      <c r="B250" s="462" t="s">
        <v>1146</v>
      </c>
      <c r="C250" s="393" t="s">
        <v>1147</v>
      </c>
      <c r="D250" s="393" t="s">
        <v>135</v>
      </c>
      <c r="E250" s="392" t="s">
        <v>475</v>
      </c>
      <c r="F250" s="392" t="s">
        <v>475</v>
      </c>
      <c r="G250" s="392" t="s">
        <v>475</v>
      </c>
      <c r="H250" s="392" t="s">
        <v>475</v>
      </c>
      <c r="I250" s="469">
        <v>30000000</v>
      </c>
      <c r="J250" s="392" t="s">
        <v>1148</v>
      </c>
      <c r="K250" s="366"/>
      <c r="L250" s="366"/>
      <c r="M250" s="366"/>
      <c r="N250" s="366"/>
      <c r="O250" s="366"/>
      <c r="P250" s="366"/>
      <c r="Q250" s="366"/>
      <c r="R250" s="366"/>
      <c r="S250" s="366"/>
      <c r="T250" s="366"/>
      <c r="U250" s="366"/>
      <c r="V250" s="366"/>
      <c r="W250" s="366"/>
      <c r="X250" s="366"/>
      <c r="Y250" s="366"/>
      <c r="Z250" s="366"/>
      <c r="AA250" s="366"/>
      <c r="AB250" s="366"/>
      <c r="AC250" s="366"/>
      <c r="AD250" s="366"/>
      <c r="AE250" s="366"/>
      <c r="AF250" s="366"/>
      <c r="AG250" s="366"/>
      <c r="AH250" s="366"/>
      <c r="AI250" s="366"/>
      <c r="AJ250" s="366"/>
      <c r="AK250" s="366"/>
      <c r="AL250" s="366"/>
      <c r="AM250" s="366"/>
      <c r="AN250" s="366"/>
      <c r="AO250" s="366"/>
      <c r="AP250" s="366"/>
      <c r="AQ250" s="366"/>
      <c r="AR250" s="366"/>
      <c r="AS250" s="366"/>
      <c r="AT250" s="366"/>
      <c r="AU250" s="366"/>
      <c r="AV250" s="366"/>
      <c r="AW250" s="366"/>
      <c r="AX250" s="366"/>
      <c r="AY250" s="366"/>
      <c r="AZ250" s="366"/>
      <c r="BA250" s="366"/>
      <c r="BB250" s="366"/>
      <c r="BC250" s="366"/>
      <c r="BD250" s="366"/>
      <c r="BE250" s="366"/>
      <c r="BF250" s="366"/>
      <c r="BG250" s="366"/>
      <c r="BH250" s="366"/>
      <c r="BI250" s="366"/>
      <c r="BJ250" s="366"/>
      <c r="BK250" s="366"/>
      <c r="BL250" s="366"/>
      <c r="BM250" s="366"/>
      <c r="BN250" s="366"/>
      <c r="BO250" s="366"/>
      <c r="BP250" s="366"/>
    </row>
    <row r="251" spans="1:68" s="352" customFormat="1" ht="69">
      <c r="A251" s="369" t="s">
        <v>1149</v>
      </c>
      <c r="B251" s="396" t="s">
        <v>1150</v>
      </c>
      <c r="C251" s="393" t="s">
        <v>1151</v>
      </c>
      <c r="D251" s="393" t="s">
        <v>135</v>
      </c>
      <c r="E251" s="392" t="s">
        <v>475</v>
      </c>
      <c r="F251" s="392" t="s">
        <v>475</v>
      </c>
      <c r="G251" s="392" t="s">
        <v>475</v>
      </c>
      <c r="H251" s="392" t="s">
        <v>475</v>
      </c>
      <c r="I251" s="469">
        <v>207292716</v>
      </c>
      <c r="J251" s="392" t="s">
        <v>428</v>
      </c>
      <c r="K251" s="366"/>
      <c r="L251" s="366"/>
      <c r="M251" s="366"/>
      <c r="N251" s="366"/>
      <c r="O251" s="366"/>
      <c r="P251" s="366"/>
      <c r="Q251" s="366"/>
      <c r="R251" s="366"/>
      <c r="S251" s="366"/>
      <c r="T251" s="366"/>
      <c r="U251" s="366"/>
      <c r="V251" s="366"/>
      <c r="W251" s="366"/>
      <c r="X251" s="366"/>
      <c r="Y251" s="366"/>
      <c r="Z251" s="366"/>
      <c r="AA251" s="366"/>
      <c r="AB251" s="366"/>
      <c r="AC251" s="366"/>
      <c r="AD251" s="366"/>
      <c r="AE251" s="366"/>
      <c r="AF251" s="366"/>
      <c r="AG251" s="366"/>
      <c r="AH251" s="366"/>
      <c r="AI251" s="366"/>
      <c r="AJ251" s="366"/>
      <c r="AK251" s="366"/>
      <c r="AL251" s="366"/>
      <c r="AM251" s="366"/>
      <c r="AN251" s="366"/>
      <c r="AO251" s="366"/>
      <c r="AP251" s="366"/>
      <c r="AQ251" s="366"/>
      <c r="AR251" s="366"/>
      <c r="AS251" s="366"/>
      <c r="AT251" s="366"/>
      <c r="AU251" s="366"/>
      <c r="AV251" s="366"/>
      <c r="AW251" s="366"/>
      <c r="AX251" s="366"/>
      <c r="AY251" s="366"/>
      <c r="AZ251" s="366"/>
      <c r="BA251" s="366"/>
      <c r="BB251" s="366"/>
      <c r="BC251" s="366"/>
      <c r="BD251" s="366"/>
      <c r="BE251" s="366"/>
      <c r="BF251" s="366"/>
      <c r="BG251" s="366"/>
      <c r="BH251" s="366"/>
      <c r="BI251" s="366"/>
      <c r="BJ251" s="366"/>
      <c r="BK251" s="366"/>
      <c r="BL251" s="366"/>
      <c r="BM251" s="366"/>
      <c r="BN251" s="366"/>
      <c r="BO251" s="366"/>
      <c r="BP251" s="366"/>
    </row>
    <row r="252" spans="1:68" s="352" customFormat="1" ht="27.6">
      <c r="A252" s="369" t="s">
        <v>1152</v>
      </c>
      <c r="B252" s="396" t="s">
        <v>1153</v>
      </c>
      <c r="C252" s="393" t="s">
        <v>1154</v>
      </c>
      <c r="D252" s="393" t="s">
        <v>135</v>
      </c>
      <c r="E252" s="392" t="s">
        <v>475</v>
      </c>
      <c r="F252" s="392"/>
      <c r="G252" s="392"/>
      <c r="H252" s="392"/>
      <c r="I252" s="470">
        <v>12500000</v>
      </c>
      <c r="J252" s="392" t="s">
        <v>428</v>
      </c>
      <c r="K252" s="366"/>
      <c r="L252" s="366"/>
      <c r="M252" s="366"/>
      <c r="N252" s="366"/>
      <c r="O252" s="366"/>
      <c r="P252" s="366"/>
      <c r="Q252" s="366"/>
      <c r="R252" s="366"/>
      <c r="S252" s="366"/>
      <c r="T252" s="366"/>
      <c r="U252" s="366"/>
      <c r="V252" s="366"/>
      <c r="W252" s="366"/>
      <c r="X252" s="366"/>
      <c r="Y252" s="366"/>
      <c r="Z252" s="366"/>
      <c r="AA252" s="366"/>
      <c r="AB252" s="366"/>
      <c r="AC252" s="366"/>
      <c r="AD252" s="366"/>
      <c r="AE252" s="366"/>
      <c r="AF252" s="366"/>
      <c r="AG252" s="366"/>
      <c r="AH252" s="366"/>
      <c r="AI252" s="366"/>
      <c r="AJ252" s="366"/>
      <c r="AK252" s="366"/>
      <c r="AL252" s="366"/>
      <c r="AM252" s="366"/>
      <c r="AN252" s="366"/>
      <c r="AO252" s="366"/>
      <c r="AP252" s="366"/>
      <c r="AQ252" s="366"/>
      <c r="AR252" s="366"/>
      <c r="AS252" s="366"/>
      <c r="AT252" s="366"/>
      <c r="AU252" s="366"/>
      <c r="AV252" s="366"/>
      <c r="AW252" s="366"/>
      <c r="AX252" s="366"/>
      <c r="AY252" s="366"/>
      <c r="AZ252" s="366"/>
      <c r="BA252" s="366"/>
      <c r="BB252" s="366"/>
      <c r="BC252" s="366"/>
      <c r="BD252" s="366"/>
      <c r="BE252" s="366"/>
      <c r="BF252" s="366"/>
      <c r="BG252" s="366"/>
      <c r="BH252" s="366"/>
      <c r="BI252" s="366"/>
      <c r="BJ252" s="366"/>
      <c r="BK252" s="366"/>
      <c r="BL252" s="366"/>
      <c r="BM252" s="366"/>
      <c r="BN252" s="366"/>
      <c r="BO252" s="366"/>
      <c r="BP252" s="366"/>
    </row>
    <row r="253" spans="1:68" ht="27.6">
      <c r="A253" s="369" t="s">
        <v>1155</v>
      </c>
      <c r="B253" s="396" t="s">
        <v>1156</v>
      </c>
      <c r="C253" s="393" t="s">
        <v>1157</v>
      </c>
      <c r="D253" s="393" t="s">
        <v>135</v>
      </c>
      <c r="E253" s="392" t="s">
        <v>475</v>
      </c>
      <c r="F253" s="392" t="s">
        <v>475</v>
      </c>
      <c r="G253" s="392" t="s">
        <v>475</v>
      </c>
      <c r="H253" s="392" t="s">
        <v>475</v>
      </c>
      <c r="I253" s="470">
        <v>2648756410</v>
      </c>
      <c r="J253" s="392" t="s">
        <v>428</v>
      </c>
    </row>
    <row r="254" spans="1:68" ht="27.6">
      <c r="A254" s="369" t="s">
        <v>1158</v>
      </c>
      <c r="B254" s="396" t="s">
        <v>1159</v>
      </c>
      <c r="C254" s="393" t="s">
        <v>1160</v>
      </c>
      <c r="D254" s="463" t="s">
        <v>135</v>
      </c>
      <c r="E254" s="464" t="s">
        <v>475</v>
      </c>
      <c r="F254" s="464" t="s">
        <v>475</v>
      </c>
      <c r="G254" s="464" t="s">
        <v>475</v>
      </c>
      <c r="H254" s="464" t="s">
        <v>475</v>
      </c>
      <c r="I254" s="471">
        <v>6000000</v>
      </c>
      <c r="J254" s="392" t="s">
        <v>428</v>
      </c>
    </row>
    <row r="255" spans="1:68" ht="27.6">
      <c r="A255" s="369" t="s">
        <v>1161</v>
      </c>
      <c r="B255" s="396" t="s">
        <v>1162</v>
      </c>
      <c r="C255" s="393" t="s">
        <v>1163</v>
      </c>
      <c r="D255" s="463" t="s">
        <v>135</v>
      </c>
      <c r="E255" s="464" t="s">
        <v>475</v>
      </c>
      <c r="F255" s="464" t="s">
        <v>475</v>
      </c>
      <c r="G255" s="464" t="s">
        <v>475</v>
      </c>
      <c r="H255" s="464" t="s">
        <v>475</v>
      </c>
      <c r="I255" s="471">
        <v>10000000</v>
      </c>
      <c r="J255" s="392" t="s">
        <v>428</v>
      </c>
    </row>
    <row r="256" spans="1:68" ht="27.6">
      <c r="A256" s="369" t="s">
        <v>1164</v>
      </c>
      <c r="B256" s="465" t="s">
        <v>1165</v>
      </c>
      <c r="C256" s="393" t="s">
        <v>1166</v>
      </c>
      <c r="D256" s="463" t="s">
        <v>135</v>
      </c>
      <c r="E256" s="464" t="s">
        <v>475</v>
      </c>
      <c r="F256" s="464" t="s">
        <v>475</v>
      </c>
      <c r="G256" s="464" t="s">
        <v>475</v>
      </c>
      <c r="H256" s="464" t="s">
        <v>475</v>
      </c>
      <c r="I256" s="471">
        <v>50000000</v>
      </c>
      <c r="J256" s="392" t="s">
        <v>1167</v>
      </c>
    </row>
    <row r="257" spans="1:10" ht="165.6">
      <c r="A257" s="369" t="s">
        <v>1168</v>
      </c>
      <c r="B257" s="394" t="s">
        <v>1169</v>
      </c>
      <c r="C257" s="393" t="s">
        <v>1170</v>
      </c>
      <c r="D257" s="457" t="s">
        <v>1171</v>
      </c>
      <c r="E257" s="392" t="s">
        <v>475</v>
      </c>
      <c r="F257" s="392" t="s">
        <v>475</v>
      </c>
      <c r="G257" s="392" t="s">
        <v>475</v>
      </c>
      <c r="H257" s="392" t="s">
        <v>475</v>
      </c>
      <c r="I257" s="480">
        <v>54697500</v>
      </c>
      <c r="J257" s="392" t="s">
        <v>428</v>
      </c>
    </row>
    <row r="258" spans="1:10" ht="82.8">
      <c r="A258" s="369" t="s">
        <v>1172</v>
      </c>
      <c r="B258" s="394" t="s">
        <v>1173</v>
      </c>
      <c r="C258" s="393" t="s">
        <v>1174</v>
      </c>
      <c r="D258" s="457" t="s">
        <v>1171</v>
      </c>
      <c r="E258" s="392" t="s">
        <v>475</v>
      </c>
      <c r="F258" s="392" t="s">
        <v>475</v>
      </c>
      <c r="G258" s="392" t="s">
        <v>475</v>
      </c>
      <c r="H258" s="392" t="s">
        <v>475</v>
      </c>
      <c r="I258" s="480">
        <v>10209100</v>
      </c>
      <c r="J258" s="392" t="s">
        <v>428</v>
      </c>
    </row>
    <row r="259" spans="1:10" ht="82.8">
      <c r="A259" s="369" t="s">
        <v>1175</v>
      </c>
      <c r="B259" s="394" t="s">
        <v>1176</v>
      </c>
      <c r="C259" s="393" t="s">
        <v>1177</v>
      </c>
      <c r="D259" s="393" t="s">
        <v>1171</v>
      </c>
      <c r="E259" s="392" t="s">
        <v>475</v>
      </c>
      <c r="F259" s="392" t="s">
        <v>475</v>
      </c>
      <c r="G259" s="392" t="s">
        <v>475</v>
      </c>
      <c r="H259" s="392" t="s">
        <v>475</v>
      </c>
      <c r="I259" s="480">
        <v>2300000</v>
      </c>
      <c r="J259" s="392" t="s">
        <v>428</v>
      </c>
    </row>
    <row r="260" spans="1:10" ht="82.8">
      <c r="A260" s="369" t="s">
        <v>1178</v>
      </c>
      <c r="B260" s="394" t="s">
        <v>1179</v>
      </c>
      <c r="C260" s="393" t="s">
        <v>1180</v>
      </c>
      <c r="D260" s="393" t="s">
        <v>1171</v>
      </c>
      <c r="E260" s="392" t="s">
        <v>475</v>
      </c>
      <c r="F260" s="392" t="s">
        <v>475</v>
      </c>
      <c r="G260" s="392" t="s">
        <v>475</v>
      </c>
      <c r="H260" s="392" t="s">
        <v>475</v>
      </c>
      <c r="I260" s="480">
        <v>3437500</v>
      </c>
      <c r="J260" s="392" t="s">
        <v>428</v>
      </c>
    </row>
    <row r="261" spans="1:10" ht="27.6">
      <c r="A261" s="369" t="s">
        <v>1181</v>
      </c>
      <c r="B261" s="394" t="s">
        <v>1182</v>
      </c>
      <c r="C261" s="393" t="s">
        <v>1183</v>
      </c>
      <c r="D261" s="457" t="s">
        <v>1171</v>
      </c>
      <c r="E261" s="392" t="s">
        <v>475</v>
      </c>
      <c r="F261" s="392" t="s">
        <v>475</v>
      </c>
      <c r="G261" s="392" t="s">
        <v>475</v>
      </c>
      <c r="H261" s="392" t="s">
        <v>475</v>
      </c>
      <c r="I261" s="480">
        <v>4462500</v>
      </c>
      <c r="J261" s="392" t="s">
        <v>428</v>
      </c>
    </row>
    <row r="262" spans="1:10" ht="27.6">
      <c r="A262" s="369" t="s">
        <v>1184</v>
      </c>
      <c r="B262" s="394" t="s">
        <v>1185</v>
      </c>
      <c r="C262" s="393" t="s">
        <v>1186</v>
      </c>
      <c r="D262" s="457" t="s">
        <v>1171</v>
      </c>
      <c r="E262" s="392"/>
      <c r="F262" s="392"/>
      <c r="G262" s="392" t="s">
        <v>475</v>
      </c>
      <c r="H262" s="392" t="s">
        <v>475</v>
      </c>
      <c r="I262" s="480">
        <v>315000</v>
      </c>
      <c r="J262" s="392" t="s">
        <v>428</v>
      </c>
    </row>
    <row r="263" spans="1:10" ht="138">
      <c r="A263" s="369" t="s">
        <v>1187</v>
      </c>
      <c r="B263" s="396" t="s">
        <v>1188</v>
      </c>
      <c r="C263" s="393" t="s">
        <v>1189</v>
      </c>
      <c r="D263" s="457" t="s">
        <v>1171</v>
      </c>
      <c r="E263" s="392" t="s">
        <v>475</v>
      </c>
      <c r="F263" s="392" t="s">
        <v>475</v>
      </c>
      <c r="G263" s="392" t="s">
        <v>475</v>
      </c>
      <c r="H263" s="392" t="s">
        <v>475</v>
      </c>
      <c r="I263" s="480">
        <v>16303400</v>
      </c>
      <c r="J263" s="392" t="s">
        <v>428</v>
      </c>
    </row>
    <row r="264" spans="1:10" ht="82.8">
      <c r="A264" s="369" t="s">
        <v>1190</v>
      </c>
      <c r="B264" s="394" t="s">
        <v>1191</v>
      </c>
      <c r="C264" s="393" t="s">
        <v>1192</v>
      </c>
      <c r="D264" s="457" t="s">
        <v>1171</v>
      </c>
      <c r="E264" s="392" t="s">
        <v>475</v>
      </c>
      <c r="F264" s="392" t="s">
        <v>475</v>
      </c>
      <c r="G264" s="392"/>
      <c r="H264" s="392"/>
      <c r="I264" s="480">
        <v>2275000</v>
      </c>
      <c r="J264" s="392" t="s">
        <v>428</v>
      </c>
    </row>
    <row r="265" spans="1:10" ht="41.4">
      <c r="A265" s="369" t="s">
        <v>1193</v>
      </c>
      <c r="B265" s="394" t="s">
        <v>1194</v>
      </c>
      <c r="C265" s="393" t="s">
        <v>1195</v>
      </c>
      <c r="D265" s="457" t="s">
        <v>1171</v>
      </c>
      <c r="E265" s="392" t="s">
        <v>475</v>
      </c>
      <c r="F265" s="392" t="s">
        <v>475</v>
      </c>
      <c r="G265" s="392"/>
      <c r="H265" s="392"/>
      <c r="I265" s="480">
        <v>3500000</v>
      </c>
      <c r="J265" s="392" t="s">
        <v>428</v>
      </c>
    </row>
    <row r="266" spans="1:10">
      <c r="A266" s="382" t="s">
        <v>1196</v>
      </c>
      <c r="B266" s="383" t="s">
        <v>1197</v>
      </c>
      <c r="C266" s="434"/>
      <c r="D266" s="435"/>
      <c r="E266" s="384"/>
      <c r="F266" s="384"/>
      <c r="G266" s="384"/>
      <c r="H266" s="384"/>
      <c r="I266" s="481">
        <f>I267</f>
        <v>68000000</v>
      </c>
      <c r="J266" s="482"/>
    </row>
    <row r="267" spans="1:10">
      <c r="A267" s="385" t="s">
        <v>1198</v>
      </c>
      <c r="B267" s="472"/>
      <c r="C267" s="387"/>
      <c r="D267" s="388"/>
      <c r="E267" s="389"/>
      <c r="F267" s="389"/>
      <c r="G267" s="389"/>
      <c r="H267" s="389"/>
      <c r="I267" s="483">
        <f>SUM(I268:I275)</f>
        <v>68000000</v>
      </c>
      <c r="J267" s="389"/>
    </row>
    <row r="268" spans="1:10" ht="55.2">
      <c r="A268" s="369" t="s">
        <v>1199</v>
      </c>
      <c r="B268" s="395" t="s">
        <v>1200</v>
      </c>
      <c r="C268" s="393" t="s">
        <v>1201</v>
      </c>
      <c r="D268" s="393" t="s">
        <v>111</v>
      </c>
      <c r="E268" s="399"/>
      <c r="F268" s="399" t="s">
        <v>475</v>
      </c>
      <c r="G268" s="399"/>
      <c r="H268" s="399" t="s">
        <v>475</v>
      </c>
      <c r="I268" s="418">
        <v>8000000</v>
      </c>
      <c r="J268" s="443" t="s">
        <v>428</v>
      </c>
    </row>
    <row r="269" spans="1:10" ht="27.6">
      <c r="A269" s="369" t="s">
        <v>1202</v>
      </c>
      <c r="B269" s="396" t="s">
        <v>1203</v>
      </c>
      <c r="C269" s="398" t="s">
        <v>1204</v>
      </c>
      <c r="D269" s="398" t="s">
        <v>111</v>
      </c>
      <c r="E269" s="399" t="s">
        <v>475</v>
      </c>
      <c r="F269" s="399" t="s">
        <v>475</v>
      </c>
      <c r="G269" s="399" t="s">
        <v>475</v>
      </c>
      <c r="H269" s="399" t="s">
        <v>475</v>
      </c>
      <c r="I269" s="418">
        <v>9000000</v>
      </c>
      <c r="J269" s="403" t="s">
        <v>428</v>
      </c>
    </row>
    <row r="270" spans="1:10" ht="27.6">
      <c r="A270" s="369" t="s">
        <v>1205</v>
      </c>
      <c r="B270" s="395" t="s">
        <v>1206</v>
      </c>
      <c r="C270" s="398" t="s">
        <v>888</v>
      </c>
      <c r="D270" s="398" t="s">
        <v>111</v>
      </c>
      <c r="E270" s="399" t="s">
        <v>475</v>
      </c>
      <c r="F270" s="399" t="s">
        <v>475</v>
      </c>
      <c r="G270" s="399" t="s">
        <v>475</v>
      </c>
      <c r="H270" s="399" t="s">
        <v>475</v>
      </c>
      <c r="I270" s="418">
        <v>3500000</v>
      </c>
      <c r="J270" s="403" t="s">
        <v>428</v>
      </c>
    </row>
    <row r="271" spans="1:10" ht="41.4">
      <c r="A271" s="369" t="s">
        <v>1207</v>
      </c>
      <c r="B271" s="394" t="s">
        <v>1208</v>
      </c>
      <c r="C271" s="398" t="s">
        <v>1209</v>
      </c>
      <c r="D271" s="398" t="s">
        <v>111</v>
      </c>
      <c r="E271" s="399" t="s">
        <v>475</v>
      </c>
      <c r="F271" s="399" t="s">
        <v>475</v>
      </c>
      <c r="G271" s="399" t="s">
        <v>475</v>
      </c>
      <c r="H271" s="399" t="s">
        <v>475</v>
      </c>
      <c r="I271" s="418">
        <v>16000000</v>
      </c>
      <c r="J271" s="403" t="s">
        <v>428</v>
      </c>
    </row>
    <row r="272" spans="1:10" ht="55.2">
      <c r="A272" s="369" t="s">
        <v>1210</v>
      </c>
      <c r="B272" s="394" t="s">
        <v>1211</v>
      </c>
      <c r="C272" s="398" t="s">
        <v>894</v>
      </c>
      <c r="D272" s="398" t="s">
        <v>111</v>
      </c>
      <c r="E272" s="399" t="s">
        <v>475</v>
      </c>
      <c r="F272" s="399" t="s">
        <v>475</v>
      </c>
      <c r="G272" s="399" t="s">
        <v>475</v>
      </c>
      <c r="H272" s="399" t="s">
        <v>475</v>
      </c>
      <c r="I272" s="418">
        <v>20000000</v>
      </c>
      <c r="J272" s="403" t="s">
        <v>428</v>
      </c>
    </row>
    <row r="273" spans="1:10" ht="27.6">
      <c r="A273" s="369" t="s">
        <v>1212</v>
      </c>
      <c r="B273" s="396" t="s">
        <v>896</v>
      </c>
      <c r="C273" s="398" t="s">
        <v>1213</v>
      </c>
      <c r="D273" s="398" t="s">
        <v>111</v>
      </c>
      <c r="E273" s="399" t="s">
        <v>475</v>
      </c>
      <c r="F273" s="399" t="s">
        <v>475</v>
      </c>
      <c r="G273" s="399" t="s">
        <v>475</v>
      </c>
      <c r="H273" s="399" t="s">
        <v>475</v>
      </c>
      <c r="I273" s="418">
        <v>1500000</v>
      </c>
      <c r="J273" s="403" t="s">
        <v>428</v>
      </c>
    </row>
    <row r="274" spans="1:10" ht="41.4">
      <c r="A274" s="369" t="s">
        <v>1214</v>
      </c>
      <c r="B274" s="396" t="s">
        <v>1215</v>
      </c>
      <c r="C274" s="398" t="s">
        <v>1216</v>
      </c>
      <c r="D274" s="398" t="s">
        <v>111</v>
      </c>
      <c r="E274" s="399" t="s">
        <v>475</v>
      </c>
      <c r="F274" s="399" t="s">
        <v>475</v>
      </c>
      <c r="G274" s="399" t="s">
        <v>475</v>
      </c>
      <c r="H274" s="399" t="s">
        <v>475</v>
      </c>
      <c r="I274" s="418">
        <v>10000000</v>
      </c>
      <c r="J274" s="403" t="s">
        <v>428</v>
      </c>
    </row>
    <row r="275" spans="1:10" ht="41.4">
      <c r="A275" s="369" t="s">
        <v>1217</v>
      </c>
      <c r="B275" s="396" t="s">
        <v>1218</v>
      </c>
      <c r="C275" s="393" t="s">
        <v>1219</v>
      </c>
      <c r="D275" s="393" t="s">
        <v>60</v>
      </c>
      <c r="E275" s="392" t="s">
        <v>475</v>
      </c>
      <c r="F275" s="392" t="s">
        <v>475</v>
      </c>
      <c r="G275" s="392" t="s">
        <v>475</v>
      </c>
      <c r="H275" s="392" t="s">
        <v>475</v>
      </c>
      <c r="I275" s="450">
        <v>0</v>
      </c>
      <c r="J275" s="415" t="s">
        <v>428</v>
      </c>
    </row>
    <row r="276" spans="1:10">
      <c r="A276" s="382" t="s">
        <v>162</v>
      </c>
      <c r="B276" s="383" t="s">
        <v>1220</v>
      </c>
      <c r="C276" s="434"/>
      <c r="D276" s="435"/>
      <c r="E276" s="384"/>
      <c r="F276" s="384"/>
      <c r="G276" s="384"/>
      <c r="H276" s="384"/>
      <c r="I276" s="481">
        <f t="shared" ref="I276" si="2">+I277</f>
        <v>20000000</v>
      </c>
      <c r="J276" s="482"/>
    </row>
    <row r="277" spans="1:10">
      <c r="A277" s="385" t="s">
        <v>1221</v>
      </c>
      <c r="B277" s="472"/>
      <c r="C277" s="387"/>
      <c r="D277" s="388"/>
      <c r="E277" s="389"/>
      <c r="F277" s="389"/>
      <c r="G277" s="389"/>
      <c r="H277" s="389"/>
      <c r="I277" s="483">
        <f>SUM(I278:I282)</f>
        <v>20000000</v>
      </c>
      <c r="J277" s="389"/>
    </row>
    <row r="278" spans="1:10" ht="27.6">
      <c r="A278" s="369" t="s">
        <v>1222</v>
      </c>
      <c r="B278" s="394" t="s">
        <v>1223</v>
      </c>
      <c r="C278" s="398" t="s">
        <v>1224</v>
      </c>
      <c r="D278" s="393" t="s">
        <v>60</v>
      </c>
      <c r="E278" s="392" t="s">
        <v>475</v>
      </c>
      <c r="F278" s="392" t="s">
        <v>475</v>
      </c>
      <c r="G278" s="392" t="s">
        <v>475</v>
      </c>
      <c r="H278" s="392" t="s">
        <v>475</v>
      </c>
      <c r="I278" s="450">
        <v>0</v>
      </c>
      <c r="J278" s="415" t="s">
        <v>428</v>
      </c>
    </row>
    <row r="279" spans="1:10" ht="27.6">
      <c r="A279" s="369" t="s">
        <v>1225</v>
      </c>
      <c r="B279" s="473" t="s">
        <v>1226</v>
      </c>
      <c r="C279" s="398" t="s">
        <v>1227</v>
      </c>
      <c r="D279" s="393" t="s">
        <v>60</v>
      </c>
      <c r="E279" s="392" t="s">
        <v>475</v>
      </c>
      <c r="F279" s="392" t="s">
        <v>475</v>
      </c>
      <c r="G279" s="392" t="s">
        <v>475</v>
      </c>
      <c r="H279" s="392" t="s">
        <v>475</v>
      </c>
      <c r="I279" s="840">
        <v>20000000</v>
      </c>
      <c r="J279" s="415" t="s">
        <v>983</v>
      </c>
    </row>
    <row r="280" spans="1:10" ht="27.6">
      <c r="A280" s="369" t="s">
        <v>1228</v>
      </c>
      <c r="B280" s="473" t="s">
        <v>1226</v>
      </c>
      <c r="C280" s="398" t="s">
        <v>1229</v>
      </c>
      <c r="D280" s="398" t="s">
        <v>60</v>
      </c>
      <c r="E280" s="399" t="s">
        <v>475</v>
      </c>
      <c r="F280" s="399" t="s">
        <v>475</v>
      </c>
      <c r="G280" s="399" t="s">
        <v>475</v>
      </c>
      <c r="H280" s="399" t="s">
        <v>475</v>
      </c>
      <c r="I280" s="841"/>
      <c r="J280" s="415" t="s">
        <v>983</v>
      </c>
    </row>
    <row r="281" spans="1:10" ht="27.6">
      <c r="A281" s="369" t="s">
        <v>1230</v>
      </c>
      <c r="B281" s="474" t="s">
        <v>1231</v>
      </c>
      <c r="C281" s="475" t="s">
        <v>1232</v>
      </c>
      <c r="D281" s="398" t="s">
        <v>60</v>
      </c>
      <c r="E281" s="399" t="s">
        <v>475</v>
      </c>
      <c r="F281" s="399" t="s">
        <v>475</v>
      </c>
      <c r="G281" s="399" t="s">
        <v>475</v>
      </c>
      <c r="H281" s="399" t="s">
        <v>475</v>
      </c>
      <c r="I281" s="484"/>
      <c r="J281" s="399" t="s">
        <v>428</v>
      </c>
    </row>
    <row r="282" spans="1:10" ht="27.6">
      <c r="A282" s="369" t="s">
        <v>1233</v>
      </c>
      <c r="B282" s="474" t="s">
        <v>1234</v>
      </c>
      <c r="C282" s="398" t="s">
        <v>1235</v>
      </c>
      <c r="D282" s="398" t="s">
        <v>60</v>
      </c>
      <c r="E282" s="399"/>
      <c r="F282" s="399" t="s">
        <v>475</v>
      </c>
      <c r="G282" s="399" t="s">
        <v>475</v>
      </c>
      <c r="H282" s="399" t="s">
        <v>475</v>
      </c>
      <c r="I282" s="450">
        <v>0</v>
      </c>
      <c r="J282" s="399" t="s">
        <v>428</v>
      </c>
    </row>
    <row r="283" spans="1:10">
      <c r="A283" s="382" t="s">
        <v>1236</v>
      </c>
      <c r="B283" s="383" t="s">
        <v>1237</v>
      </c>
      <c r="C283" s="434"/>
      <c r="D283" s="434"/>
      <c r="E283" s="384"/>
      <c r="F283" s="384"/>
      <c r="G283" s="384"/>
      <c r="H283" s="384"/>
      <c r="I283" s="481">
        <f t="shared" ref="I283" si="3">+I284</f>
        <v>182362000</v>
      </c>
      <c r="J283" s="482"/>
    </row>
    <row r="284" spans="1:10">
      <c r="A284" s="385" t="s">
        <v>1238</v>
      </c>
      <c r="B284" s="472"/>
      <c r="C284" s="387"/>
      <c r="D284" s="388"/>
      <c r="E284" s="389"/>
      <c r="F284" s="389"/>
      <c r="G284" s="389"/>
      <c r="H284" s="389"/>
      <c r="I284" s="483">
        <f>SUM(I285:I302)</f>
        <v>182362000</v>
      </c>
      <c r="J284" s="485"/>
    </row>
    <row r="285" spans="1:10" ht="41.4">
      <c r="A285" s="369" t="s">
        <v>1239</v>
      </c>
      <c r="B285" s="396" t="s">
        <v>1240</v>
      </c>
      <c r="C285" s="393" t="s">
        <v>1241</v>
      </c>
      <c r="D285" s="476" t="s">
        <v>177</v>
      </c>
      <c r="E285" s="392" t="s">
        <v>475</v>
      </c>
      <c r="F285" s="392" t="s">
        <v>475</v>
      </c>
      <c r="G285" s="392" t="s">
        <v>475</v>
      </c>
      <c r="H285" s="392" t="s">
        <v>475</v>
      </c>
      <c r="I285" s="916">
        <v>500000</v>
      </c>
      <c r="J285" s="415" t="s">
        <v>428</v>
      </c>
    </row>
    <row r="286" spans="1:10" ht="41.4">
      <c r="A286" s="369" t="s">
        <v>1242</v>
      </c>
      <c r="B286" s="394" t="s">
        <v>1243</v>
      </c>
      <c r="C286" s="393" t="s">
        <v>1244</v>
      </c>
      <c r="D286" s="476" t="s">
        <v>177</v>
      </c>
      <c r="E286" s="392"/>
      <c r="F286" s="392" t="s">
        <v>475</v>
      </c>
      <c r="G286" s="392" t="s">
        <v>475</v>
      </c>
      <c r="H286" s="392" t="s">
        <v>475</v>
      </c>
      <c r="I286" s="916">
        <v>9300000</v>
      </c>
      <c r="J286" s="415" t="s">
        <v>428</v>
      </c>
    </row>
    <row r="287" spans="1:10" ht="27.6">
      <c r="A287" s="369" t="s">
        <v>1245</v>
      </c>
      <c r="B287" s="396" t="s">
        <v>1246</v>
      </c>
      <c r="C287" s="393" t="s">
        <v>1247</v>
      </c>
      <c r="D287" s="476" t="s">
        <v>177</v>
      </c>
      <c r="E287" s="392"/>
      <c r="F287" s="392" t="s">
        <v>475</v>
      </c>
      <c r="G287" s="392" t="s">
        <v>475</v>
      </c>
      <c r="H287" s="392" t="s">
        <v>475</v>
      </c>
      <c r="I287" s="916">
        <v>12794000</v>
      </c>
      <c r="J287" s="415" t="s">
        <v>428</v>
      </c>
    </row>
    <row r="288" spans="1:10" ht="27.6">
      <c r="A288" s="369" t="s">
        <v>1248</v>
      </c>
      <c r="B288" s="396" t="s">
        <v>1249</v>
      </c>
      <c r="C288" s="393" t="s">
        <v>1250</v>
      </c>
      <c r="D288" s="476" t="s">
        <v>177</v>
      </c>
      <c r="E288" s="392"/>
      <c r="F288" s="392" t="s">
        <v>475</v>
      </c>
      <c r="G288" s="392" t="s">
        <v>475</v>
      </c>
      <c r="H288" s="392" t="s">
        <v>475</v>
      </c>
      <c r="I288" s="916">
        <v>7898000</v>
      </c>
      <c r="J288" s="415" t="s">
        <v>428</v>
      </c>
    </row>
    <row r="289" spans="1:68" ht="27.6">
      <c r="A289" s="369" t="s">
        <v>1251</v>
      </c>
      <c r="B289" s="394" t="s">
        <v>1252</v>
      </c>
      <c r="C289" s="393" t="s">
        <v>1253</v>
      </c>
      <c r="D289" s="476" t="s">
        <v>177</v>
      </c>
      <c r="E289" s="392" t="s">
        <v>475</v>
      </c>
      <c r="F289" s="392" t="s">
        <v>475</v>
      </c>
      <c r="G289" s="392" t="s">
        <v>475</v>
      </c>
      <c r="H289" s="392" t="s">
        <v>475</v>
      </c>
      <c r="I289" s="916">
        <v>0</v>
      </c>
      <c r="J289" s="415" t="s">
        <v>1254</v>
      </c>
    </row>
    <row r="290" spans="1:68" ht="41.4">
      <c r="A290" s="369" t="s">
        <v>1255</v>
      </c>
      <c r="B290" s="394" t="s">
        <v>1256</v>
      </c>
      <c r="C290" s="393" t="s">
        <v>1257</v>
      </c>
      <c r="D290" s="476" t="s">
        <v>177</v>
      </c>
      <c r="E290" s="392"/>
      <c r="F290" s="392" t="s">
        <v>475</v>
      </c>
      <c r="G290" s="392" t="s">
        <v>475</v>
      </c>
      <c r="H290" s="392" t="s">
        <v>475</v>
      </c>
      <c r="I290" s="916">
        <v>5970000</v>
      </c>
      <c r="J290" s="415" t="s">
        <v>1254</v>
      </c>
    </row>
    <row r="291" spans="1:68" ht="27.6">
      <c r="A291" s="369" t="s">
        <v>1258</v>
      </c>
      <c r="B291" s="394" t="s">
        <v>1259</v>
      </c>
      <c r="C291" s="393" t="s">
        <v>1260</v>
      </c>
      <c r="D291" s="476" t="s">
        <v>177</v>
      </c>
      <c r="E291" s="392"/>
      <c r="F291" s="392" t="s">
        <v>475</v>
      </c>
      <c r="G291" s="392" t="s">
        <v>475</v>
      </c>
      <c r="H291" s="392" t="s">
        <v>475</v>
      </c>
      <c r="I291" s="916">
        <v>7300000</v>
      </c>
      <c r="J291" s="415" t="s">
        <v>1254</v>
      </c>
    </row>
    <row r="292" spans="1:68" ht="124.2">
      <c r="A292" s="369" t="s">
        <v>1261</v>
      </c>
      <c r="B292" s="396" t="s">
        <v>1262</v>
      </c>
      <c r="C292" s="393" t="s">
        <v>1263</v>
      </c>
      <c r="D292" s="476" t="s">
        <v>177</v>
      </c>
      <c r="E292" s="392" t="s">
        <v>475</v>
      </c>
      <c r="F292" s="392" t="s">
        <v>475</v>
      </c>
      <c r="G292" s="392" t="s">
        <v>475</v>
      </c>
      <c r="H292" s="392" t="s">
        <v>475</v>
      </c>
      <c r="I292" s="420">
        <v>10000000</v>
      </c>
      <c r="J292" s="415" t="s">
        <v>428</v>
      </c>
    </row>
    <row r="293" spans="1:68" ht="27.6">
      <c r="A293" s="369" t="s">
        <v>1264</v>
      </c>
      <c r="B293" s="394" t="s">
        <v>1265</v>
      </c>
      <c r="C293" s="393" t="s">
        <v>1266</v>
      </c>
      <c r="D293" s="476" t="s">
        <v>177</v>
      </c>
      <c r="E293" s="392" t="s">
        <v>475</v>
      </c>
      <c r="F293" s="392" t="s">
        <v>475</v>
      </c>
      <c r="G293" s="392" t="s">
        <v>475</v>
      </c>
      <c r="H293" s="392" t="s">
        <v>475</v>
      </c>
      <c r="I293" s="420">
        <v>12100000</v>
      </c>
      <c r="J293" s="415" t="s">
        <v>1254</v>
      </c>
    </row>
    <row r="294" spans="1:68" ht="27.6">
      <c r="A294" s="369" t="s">
        <v>1267</v>
      </c>
      <c r="B294" s="394" t="s">
        <v>1268</v>
      </c>
      <c r="C294" s="393" t="s">
        <v>1269</v>
      </c>
      <c r="D294" s="476" t="s">
        <v>177</v>
      </c>
      <c r="E294" s="392"/>
      <c r="F294" s="392"/>
      <c r="G294" s="392"/>
      <c r="H294" s="392" t="s">
        <v>475</v>
      </c>
      <c r="I294" s="420">
        <v>5500000</v>
      </c>
      <c r="J294" s="415" t="s">
        <v>428</v>
      </c>
    </row>
    <row r="295" spans="1:68" ht="55.2">
      <c r="A295" s="369" t="s">
        <v>1270</v>
      </c>
      <c r="B295" s="394" t="s">
        <v>1271</v>
      </c>
      <c r="C295" s="393" t="s">
        <v>1272</v>
      </c>
      <c r="D295" s="476" t="s">
        <v>177</v>
      </c>
      <c r="E295" s="392"/>
      <c r="F295" s="392" t="s">
        <v>475</v>
      </c>
      <c r="G295" s="392" t="s">
        <v>475</v>
      </c>
      <c r="H295" s="392" t="s">
        <v>475</v>
      </c>
      <c r="I295" s="420">
        <v>500000</v>
      </c>
      <c r="J295" s="415" t="s">
        <v>428</v>
      </c>
    </row>
    <row r="296" spans="1:68" ht="41.4">
      <c r="A296" s="369" t="s">
        <v>1273</v>
      </c>
      <c r="B296" s="394" t="s">
        <v>1274</v>
      </c>
      <c r="C296" s="393" t="s">
        <v>1275</v>
      </c>
      <c r="D296" s="476" t="s">
        <v>177</v>
      </c>
      <c r="E296" s="392"/>
      <c r="F296" s="392" t="s">
        <v>475</v>
      </c>
      <c r="G296" s="392" t="s">
        <v>475</v>
      </c>
      <c r="H296" s="392" t="s">
        <v>475</v>
      </c>
      <c r="I296" s="420">
        <v>5500000</v>
      </c>
      <c r="J296" s="415" t="s">
        <v>428</v>
      </c>
    </row>
    <row r="297" spans="1:68" ht="41.4">
      <c r="A297" s="369" t="s">
        <v>1276</v>
      </c>
      <c r="B297" s="394" t="s">
        <v>1277</v>
      </c>
      <c r="C297" s="393" t="s">
        <v>1278</v>
      </c>
      <c r="D297" s="476" t="s">
        <v>177</v>
      </c>
      <c r="E297" s="392" t="s">
        <v>475</v>
      </c>
      <c r="F297" s="392" t="s">
        <v>475</v>
      </c>
      <c r="G297" s="392" t="s">
        <v>475</v>
      </c>
      <c r="H297" s="392" t="s">
        <v>475</v>
      </c>
      <c r="I297" s="420">
        <v>4000000</v>
      </c>
      <c r="J297" s="415" t="s">
        <v>428</v>
      </c>
    </row>
    <row r="298" spans="1:68" s="358" customFormat="1" ht="13.8" customHeight="1">
      <c r="A298" s="369" t="s">
        <v>1279</v>
      </c>
      <c r="B298" s="461" t="s">
        <v>1280</v>
      </c>
      <c r="C298" s="457" t="s">
        <v>1281</v>
      </c>
      <c r="D298" s="399" t="s">
        <v>138</v>
      </c>
      <c r="E298" s="392" t="s">
        <v>475</v>
      </c>
      <c r="F298" s="392"/>
      <c r="G298" s="392"/>
      <c r="H298" s="392"/>
      <c r="I298" s="420">
        <v>10000000</v>
      </c>
      <c r="J298" s="392" t="s">
        <v>428</v>
      </c>
      <c r="K298" s="360"/>
      <c r="L298" s="360"/>
      <c r="M298" s="360"/>
      <c r="N298" s="360"/>
      <c r="O298" s="360"/>
      <c r="P298" s="360"/>
      <c r="Q298" s="360"/>
      <c r="R298" s="360"/>
      <c r="S298" s="360"/>
      <c r="T298" s="360"/>
      <c r="U298" s="360"/>
      <c r="V298" s="360"/>
      <c r="W298" s="360"/>
      <c r="X298" s="360"/>
      <c r="Y298" s="360"/>
      <c r="Z298" s="360"/>
      <c r="AA298" s="360"/>
      <c r="AB298" s="360"/>
      <c r="AC298" s="360"/>
      <c r="AD298" s="360"/>
      <c r="AE298" s="360"/>
      <c r="AF298" s="360"/>
      <c r="AG298" s="360"/>
      <c r="AH298" s="360"/>
      <c r="AI298" s="360"/>
      <c r="AJ298" s="360"/>
      <c r="AK298" s="360"/>
      <c r="AL298" s="360"/>
      <c r="AM298" s="360"/>
      <c r="AN298" s="360"/>
      <c r="AO298" s="360"/>
      <c r="AP298" s="360"/>
      <c r="AQ298" s="360"/>
      <c r="AR298" s="360"/>
      <c r="AS298" s="360"/>
      <c r="AT298" s="360"/>
      <c r="AU298" s="360"/>
      <c r="AV298" s="360"/>
      <c r="AW298" s="360"/>
      <c r="AX298" s="360"/>
      <c r="AY298" s="360"/>
      <c r="AZ298" s="360"/>
      <c r="BA298" s="360"/>
      <c r="BB298" s="360"/>
      <c r="BC298" s="360"/>
      <c r="BD298" s="360"/>
      <c r="BE298" s="360"/>
      <c r="BF298" s="360"/>
      <c r="BG298" s="360"/>
      <c r="BH298" s="360"/>
      <c r="BI298" s="360"/>
      <c r="BJ298" s="360"/>
      <c r="BK298" s="360"/>
      <c r="BL298" s="360"/>
      <c r="BM298" s="360"/>
      <c r="BN298" s="360"/>
      <c r="BO298" s="360"/>
      <c r="BP298" s="360"/>
    </row>
    <row r="299" spans="1:68" s="358" customFormat="1" ht="27.6">
      <c r="A299" s="369" t="s">
        <v>1282</v>
      </c>
      <c r="B299" s="461" t="s">
        <v>1280</v>
      </c>
      <c r="C299" s="393" t="s">
        <v>1283</v>
      </c>
      <c r="D299" s="399" t="s">
        <v>138</v>
      </c>
      <c r="E299" s="392" t="s">
        <v>475</v>
      </c>
      <c r="F299" s="392" t="s">
        <v>475</v>
      </c>
      <c r="G299" s="392" t="s">
        <v>475</v>
      </c>
      <c r="H299" s="392" t="s">
        <v>475</v>
      </c>
      <c r="I299" s="420">
        <v>20000000</v>
      </c>
      <c r="J299" s="392" t="s">
        <v>428</v>
      </c>
      <c r="K299" s="360"/>
      <c r="L299" s="360"/>
      <c r="M299" s="360"/>
      <c r="N299" s="360"/>
      <c r="O299" s="360"/>
      <c r="P299" s="360"/>
      <c r="Q299" s="360"/>
      <c r="R299" s="360"/>
      <c r="S299" s="360"/>
      <c r="T299" s="360"/>
      <c r="U299" s="360"/>
      <c r="V299" s="360"/>
      <c r="W299" s="360"/>
      <c r="X299" s="360"/>
      <c r="Y299" s="360"/>
      <c r="Z299" s="360"/>
      <c r="AA299" s="360"/>
      <c r="AB299" s="360"/>
      <c r="AC299" s="360"/>
      <c r="AD299" s="360"/>
      <c r="AE299" s="360"/>
      <c r="AF299" s="360"/>
      <c r="AG299" s="360"/>
      <c r="AH299" s="360"/>
      <c r="AI299" s="360"/>
      <c r="AJ299" s="360"/>
      <c r="AK299" s="360"/>
      <c r="AL299" s="360"/>
      <c r="AM299" s="360"/>
      <c r="AN299" s="360"/>
      <c r="AO299" s="360"/>
      <c r="AP299" s="360"/>
      <c r="AQ299" s="360"/>
      <c r="AR299" s="360"/>
      <c r="AS299" s="360"/>
      <c r="AT299" s="360"/>
      <c r="AU299" s="360"/>
      <c r="AV299" s="360"/>
      <c r="AW299" s="360"/>
      <c r="AX299" s="360"/>
      <c r="AY299" s="360"/>
      <c r="AZ299" s="360"/>
      <c r="BA299" s="360"/>
      <c r="BB299" s="360"/>
      <c r="BC299" s="360"/>
      <c r="BD299" s="360"/>
      <c r="BE299" s="360"/>
      <c r="BF299" s="360"/>
      <c r="BG299" s="360"/>
      <c r="BH299" s="360"/>
      <c r="BI299" s="360"/>
      <c r="BJ299" s="360"/>
      <c r="BK299" s="360"/>
      <c r="BL299" s="360"/>
      <c r="BM299" s="360"/>
      <c r="BN299" s="360"/>
      <c r="BO299" s="360"/>
      <c r="BP299" s="360"/>
    </row>
    <row r="300" spans="1:68" s="358" customFormat="1" ht="27.6">
      <c r="A300" s="369" t="s">
        <v>1284</v>
      </c>
      <c r="B300" s="461" t="s">
        <v>1280</v>
      </c>
      <c r="C300" s="393" t="s">
        <v>1285</v>
      </c>
      <c r="D300" s="399" t="s">
        <v>138</v>
      </c>
      <c r="E300" s="392" t="s">
        <v>475</v>
      </c>
      <c r="F300" s="392" t="s">
        <v>475</v>
      </c>
      <c r="G300" s="392" t="s">
        <v>475</v>
      </c>
      <c r="H300" s="392" t="s">
        <v>475</v>
      </c>
      <c r="I300" s="420">
        <v>70000000</v>
      </c>
      <c r="J300" s="392" t="s">
        <v>428</v>
      </c>
      <c r="K300" s="360"/>
      <c r="L300" s="360"/>
      <c r="M300" s="360"/>
      <c r="N300" s="360"/>
      <c r="O300" s="360"/>
      <c r="P300" s="360"/>
      <c r="Q300" s="360"/>
      <c r="R300" s="360"/>
      <c r="S300" s="360"/>
      <c r="T300" s="360"/>
      <c r="U300" s="360"/>
      <c r="V300" s="360"/>
      <c r="W300" s="360"/>
      <c r="X300" s="360"/>
      <c r="Y300" s="360"/>
      <c r="Z300" s="360"/>
      <c r="AA300" s="360"/>
      <c r="AB300" s="360"/>
      <c r="AC300" s="360"/>
      <c r="AD300" s="360"/>
      <c r="AE300" s="360"/>
      <c r="AF300" s="360"/>
      <c r="AG300" s="360"/>
      <c r="AH300" s="360"/>
      <c r="AI300" s="360"/>
      <c r="AJ300" s="360"/>
      <c r="AK300" s="360"/>
      <c r="AL300" s="360"/>
      <c r="AM300" s="360"/>
      <c r="AN300" s="360"/>
      <c r="AO300" s="360"/>
      <c r="AP300" s="360"/>
      <c r="AQ300" s="360"/>
      <c r="AR300" s="360"/>
      <c r="AS300" s="360"/>
      <c r="AT300" s="360"/>
      <c r="AU300" s="360"/>
      <c r="AV300" s="360"/>
      <c r="AW300" s="360"/>
      <c r="AX300" s="360"/>
      <c r="AY300" s="360"/>
      <c r="AZ300" s="360"/>
      <c r="BA300" s="360"/>
      <c r="BB300" s="360"/>
      <c r="BC300" s="360"/>
      <c r="BD300" s="360"/>
      <c r="BE300" s="360"/>
      <c r="BF300" s="360"/>
      <c r="BG300" s="360"/>
      <c r="BH300" s="360"/>
      <c r="BI300" s="360"/>
      <c r="BJ300" s="360"/>
      <c r="BK300" s="360"/>
      <c r="BL300" s="360"/>
      <c r="BM300" s="360"/>
      <c r="BN300" s="360"/>
      <c r="BO300" s="360"/>
      <c r="BP300" s="360"/>
    </row>
    <row r="301" spans="1:68" s="358" customFormat="1">
      <c r="A301" s="369" t="s">
        <v>1286</v>
      </c>
      <c r="B301" s="461" t="s">
        <v>1280</v>
      </c>
      <c r="C301" s="457" t="s">
        <v>1287</v>
      </c>
      <c r="D301" s="399" t="s">
        <v>138</v>
      </c>
      <c r="E301" s="392" t="s">
        <v>475</v>
      </c>
      <c r="F301" s="392" t="s">
        <v>475</v>
      </c>
      <c r="G301" s="392" t="s">
        <v>475</v>
      </c>
      <c r="H301" s="392" t="s">
        <v>475</v>
      </c>
      <c r="I301" s="420">
        <v>1000000</v>
      </c>
      <c r="J301" s="392" t="s">
        <v>428</v>
      </c>
      <c r="K301" s="360"/>
      <c r="L301" s="360"/>
      <c r="M301" s="360"/>
      <c r="N301" s="360"/>
      <c r="O301" s="360"/>
      <c r="P301" s="360"/>
      <c r="Q301" s="360"/>
      <c r="R301" s="360"/>
      <c r="S301" s="360"/>
      <c r="T301" s="360"/>
      <c r="U301" s="360"/>
      <c r="V301" s="360"/>
      <c r="W301" s="360"/>
      <c r="X301" s="360"/>
      <c r="Y301" s="360"/>
      <c r="Z301" s="360"/>
      <c r="AA301" s="360"/>
      <c r="AB301" s="360"/>
      <c r="AC301" s="360"/>
      <c r="AD301" s="360"/>
      <c r="AE301" s="360"/>
      <c r="AF301" s="360"/>
      <c r="AG301" s="360"/>
      <c r="AH301" s="360"/>
      <c r="AI301" s="360"/>
      <c r="AJ301" s="360"/>
      <c r="AK301" s="360"/>
      <c r="AL301" s="360"/>
      <c r="AM301" s="360"/>
      <c r="AN301" s="360"/>
      <c r="AO301" s="360"/>
      <c r="AP301" s="360"/>
      <c r="AQ301" s="360"/>
      <c r="AR301" s="360"/>
      <c r="AS301" s="360"/>
      <c r="AT301" s="360"/>
      <c r="AU301" s="360"/>
      <c r="AV301" s="360"/>
      <c r="AW301" s="360"/>
      <c r="AX301" s="360"/>
      <c r="AY301" s="360"/>
      <c r="AZ301" s="360"/>
      <c r="BA301" s="360"/>
      <c r="BB301" s="360"/>
      <c r="BC301" s="360"/>
      <c r="BD301" s="360"/>
      <c r="BE301" s="360"/>
      <c r="BF301" s="360"/>
      <c r="BG301" s="360"/>
      <c r="BH301" s="360"/>
      <c r="BI301" s="360"/>
      <c r="BJ301" s="360"/>
      <c r="BK301" s="360"/>
      <c r="BL301" s="360"/>
      <c r="BM301" s="360"/>
      <c r="BN301" s="360"/>
      <c r="BO301" s="360"/>
      <c r="BP301" s="360"/>
    </row>
    <row r="302" spans="1:68" s="358" customFormat="1" ht="55.2">
      <c r="A302" s="369" t="s">
        <v>1288</v>
      </c>
      <c r="B302" s="477" t="s">
        <v>1289</v>
      </c>
      <c r="C302" s="806" t="s">
        <v>3036</v>
      </c>
      <c r="D302" s="399" t="s">
        <v>138</v>
      </c>
      <c r="E302" s="392" t="s">
        <v>475</v>
      </c>
      <c r="F302" s="392" t="s">
        <v>475</v>
      </c>
      <c r="G302" s="392" t="s">
        <v>475</v>
      </c>
      <c r="H302" s="392" t="s">
        <v>475</v>
      </c>
      <c r="I302" s="420">
        <v>0</v>
      </c>
      <c r="J302" s="392" t="s">
        <v>428</v>
      </c>
      <c r="K302" s="360"/>
      <c r="L302" s="360"/>
      <c r="M302" s="360"/>
      <c r="N302" s="360"/>
      <c r="O302" s="360"/>
      <c r="P302" s="360"/>
      <c r="Q302" s="360"/>
      <c r="R302" s="360"/>
      <c r="S302" s="360"/>
      <c r="T302" s="360"/>
      <c r="U302" s="360"/>
      <c r="V302" s="360"/>
      <c r="W302" s="360"/>
      <c r="X302" s="360"/>
      <c r="Y302" s="360"/>
      <c r="Z302" s="360"/>
      <c r="AA302" s="360"/>
      <c r="AB302" s="360"/>
      <c r="AC302" s="360"/>
      <c r="AD302" s="360"/>
      <c r="AE302" s="360"/>
      <c r="AF302" s="360"/>
      <c r="AG302" s="360"/>
      <c r="AH302" s="360"/>
      <c r="AI302" s="360"/>
      <c r="AJ302" s="360"/>
      <c r="AK302" s="360"/>
      <c r="AL302" s="360"/>
      <c r="AM302" s="360"/>
      <c r="AN302" s="360"/>
      <c r="AO302" s="360"/>
      <c r="AP302" s="360"/>
      <c r="AQ302" s="360"/>
      <c r="AR302" s="360"/>
      <c r="AS302" s="360"/>
      <c r="AT302" s="360"/>
      <c r="AU302" s="360"/>
      <c r="AV302" s="360"/>
      <c r="AW302" s="360"/>
      <c r="AX302" s="360"/>
      <c r="AY302" s="360"/>
      <c r="AZ302" s="360"/>
      <c r="BA302" s="360"/>
      <c r="BB302" s="360"/>
      <c r="BC302" s="360"/>
      <c r="BD302" s="360"/>
      <c r="BE302" s="360"/>
      <c r="BF302" s="360"/>
      <c r="BG302" s="360"/>
      <c r="BH302" s="360"/>
      <c r="BI302" s="360"/>
      <c r="BJ302" s="360"/>
      <c r="BK302" s="360"/>
      <c r="BL302" s="360"/>
      <c r="BM302" s="360"/>
      <c r="BN302" s="360"/>
      <c r="BO302" s="360"/>
      <c r="BP302" s="360"/>
    </row>
    <row r="303" spans="1:68">
      <c r="A303" s="382" t="s">
        <v>182</v>
      </c>
      <c r="B303" s="383" t="s">
        <v>1290</v>
      </c>
      <c r="C303" s="382"/>
      <c r="D303" s="382"/>
      <c r="E303" s="384"/>
      <c r="F303" s="384"/>
      <c r="G303" s="384"/>
      <c r="H303" s="384"/>
      <c r="I303" s="481">
        <f t="shared" ref="I303" si="4">+I304</f>
        <v>15000000</v>
      </c>
      <c r="J303" s="482"/>
    </row>
    <row r="304" spans="1:68">
      <c r="A304" s="385" t="s">
        <v>1291</v>
      </c>
      <c r="B304" s="386"/>
      <c r="C304" s="387"/>
      <c r="D304" s="388"/>
      <c r="E304" s="389"/>
      <c r="F304" s="389"/>
      <c r="G304" s="389"/>
      <c r="H304" s="389"/>
      <c r="I304" s="483">
        <f t="shared" ref="I304" si="5">SUM(I305)</f>
        <v>15000000</v>
      </c>
      <c r="J304" s="485"/>
    </row>
    <row r="305" spans="1:68" s="360" customFormat="1" ht="27.6">
      <c r="A305" s="478" t="s">
        <v>1292</v>
      </c>
      <c r="B305" s="396" t="s">
        <v>1293</v>
      </c>
      <c r="C305" s="393" t="s">
        <v>1294</v>
      </c>
      <c r="D305" s="392" t="s">
        <v>138</v>
      </c>
      <c r="E305" s="392" t="s">
        <v>475</v>
      </c>
      <c r="F305" s="392" t="s">
        <v>475</v>
      </c>
      <c r="G305" s="392" t="s">
        <v>475</v>
      </c>
      <c r="H305" s="392" t="s">
        <v>475</v>
      </c>
      <c r="I305" s="420">
        <v>15000000</v>
      </c>
      <c r="J305" s="392" t="s">
        <v>428</v>
      </c>
    </row>
    <row r="306" spans="1:68" s="352" customFormat="1">
      <c r="A306" s="381">
        <v>3</v>
      </c>
      <c r="B306" s="380" t="s">
        <v>1295</v>
      </c>
      <c r="C306" s="374"/>
      <c r="D306" s="374"/>
      <c r="E306" s="376"/>
      <c r="F306" s="376"/>
      <c r="G306" s="376"/>
      <c r="H306" s="376"/>
      <c r="I306" s="406">
        <f>I307+I322+I344+I350+I354+I367+I373+I398+I418</f>
        <v>7628864000</v>
      </c>
      <c r="J306" s="486"/>
      <c r="K306" s="366"/>
      <c r="L306" s="366"/>
      <c r="M306" s="366"/>
      <c r="N306" s="366"/>
      <c r="O306" s="366"/>
      <c r="P306" s="366"/>
      <c r="Q306" s="366"/>
      <c r="R306" s="366"/>
      <c r="S306" s="366"/>
      <c r="T306" s="366"/>
      <c r="U306" s="366"/>
      <c r="V306" s="366"/>
      <c r="W306" s="366"/>
      <c r="X306" s="366"/>
      <c r="Y306" s="366"/>
      <c r="Z306" s="366"/>
      <c r="AA306" s="366"/>
      <c r="AB306" s="366"/>
      <c r="AC306" s="366"/>
      <c r="AD306" s="366"/>
      <c r="AE306" s="366"/>
      <c r="AF306" s="366"/>
      <c r="AG306" s="366"/>
      <c r="AH306" s="366"/>
      <c r="AI306" s="366"/>
      <c r="AJ306" s="366"/>
      <c r="AK306" s="366"/>
      <c r="AL306" s="366"/>
      <c r="AM306" s="366"/>
      <c r="AN306" s="366"/>
      <c r="AO306" s="366"/>
      <c r="AP306" s="366"/>
      <c r="AQ306" s="366"/>
      <c r="AR306" s="366"/>
      <c r="AS306" s="366"/>
      <c r="AT306" s="366"/>
      <c r="AU306" s="366"/>
      <c r="AV306" s="366"/>
      <c r="AW306" s="366"/>
      <c r="AX306" s="366"/>
      <c r="AY306" s="366"/>
      <c r="AZ306" s="366"/>
      <c r="BA306" s="366"/>
      <c r="BB306" s="366"/>
      <c r="BC306" s="366"/>
      <c r="BD306" s="366"/>
      <c r="BE306" s="366"/>
      <c r="BF306" s="366"/>
      <c r="BG306" s="366"/>
      <c r="BH306" s="366"/>
      <c r="BI306" s="366"/>
      <c r="BJ306" s="366"/>
      <c r="BK306" s="366"/>
      <c r="BL306" s="366"/>
      <c r="BM306" s="366"/>
      <c r="BN306" s="366"/>
      <c r="BO306" s="366"/>
      <c r="BP306" s="366"/>
    </row>
    <row r="307" spans="1:68">
      <c r="A307" s="382" t="s">
        <v>1296</v>
      </c>
      <c r="B307" s="383" t="s">
        <v>1297</v>
      </c>
      <c r="C307" s="434"/>
      <c r="D307" s="434"/>
      <c r="E307" s="384"/>
      <c r="F307" s="384"/>
      <c r="G307" s="384"/>
      <c r="H307" s="384"/>
      <c r="I307" s="411">
        <f>I308</f>
        <v>278893000</v>
      </c>
      <c r="J307" s="436"/>
    </row>
    <row r="308" spans="1:68">
      <c r="A308" s="385" t="s">
        <v>1298</v>
      </c>
      <c r="B308" s="386"/>
      <c r="C308" s="387"/>
      <c r="D308" s="388"/>
      <c r="E308" s="389"/>
      <c r="F308" s="389"/>
      <c r="G308" s="389"/>
      <c r="H308" s="389"/>
      <c r="I308" s="416">
        <f>SUM(I309:I321)</f>
        <v>278893000</v>
      </c>
      <c r="J308" s="417"/>
    </row>
    <row r="309" spans="1:68" ht="27.6">
      <c r="A309" s="369" t="s">
        <v>1299</v>
      </c>
      <c r="B309" s="479" t="s">
        <v>1300</v>
      </c>
      <c r="C309" s="393" t="s">
        <v>1301</v>
      </c>
      <c r="D309" s="393" t="s">
        <v>66</v>
      </c>
      <c r="E309" s="399" t="s">
        <v>475</v>
      </c>
      <c r="F309" s="428" t="s">
        <v>475</v>
      </c>
      <c r="G309" s="392"/>
      <c r="H309" s="399"/>
      <c r="I309" s="487">
        <v>22895000</v>
      </c>
      <c r="J309" s="399" t="s">
        <v>428</v>
      </c>
    </row>
    <row r="310" spans="1:68" ht="27.6">
      <c r="A310" s="369" t="s">
        <v>1302</v>
      </c>
      <c r="B310" s="479" t="s">
        <v>1300</v>
      </c>
      <c r="C310" s="393" t="s">
        <v>1303</v>
      </c>
      <c r="D310" s="393" t="s">
        <v>66</v>
      </c>
      <c r="E310" s="399"/>
      <c r="F310" s="428" t="s">
        <v>475</v>
      </c>
      <c r="G310" s="428" t="s">
        <v>475</v>
      </c>
      <c r="H310" s="399"/>
      <c r="I310" s="487">
        <v>41345000</v>
      </c>
      <c r="J310" s="399" t="s">
        <v>428</v>
      </c>
    </row>
    <row r="311" spans="1:68" ht="41.4">
      <c r="A311" s="369" t="s">
        <v>1304</v>
      </c>
      <c r="B311" s="479" t="s">
        <v>1300</v>
      </c>
      <c r="C311" s="480" t="s">
        <v>1305</v>
      </c>
      <c r="D311" s="393" t="s">
        <v>66</v>
      </c>
      <c r="E311" s="399"/>
      <c r="F311" s="392"/>
      <c r="G311" s="392" t="s">
        <v>475</v>
      </c>
      <c r="H311" s="399"/>
      <c r="I311" s="487">
        <v>0</v>
      </c>
      <c r="J311" s="392" t="s">
        <v>428</v>
      </c>
    </row>
    <row r="312" spans="1:68">
      <c r="A312" s="369" t="s">
        <v>1306</v>
      </c>
      <c r="B312" s="479" t="s">
        <v>1300</v>
      </c>
      <c r="C312" s="480" t="s">
        <v>1307</v>
      </c>
      <c r="D312" s="393" t="s">
        <v>66</v>
      </c>
      <c r="E312" s="399"/>
      <c r="F312" s="392" t="s">
        <v>475</v>
      </c>
      <c r="G312" s="392"/>
      <c r="H312" s="399"/>
      <c r="I312" s="487">
        <v>0</v>
      </c>
      <c r="J312" s="392" t="s">
        <v>428</v>
      </c>
    </row>
    <row r="313" spans="1:68" ht="27.6">
      <c r="A313" s="369" t="s">
        <v>1308</v>
      </c>
      <c r="B313" s="479" t="s">
        <v>1300</v>
      </c>
      <c r="C313" s="393" t="s">
        <v>1309</v>
      </c>
      <c r="D313" s="393" t="s">
        <v>66</v>
      </c>
      <c r="E313" s="399"/>
      <c r="F313" s="392"/>
      <c r="G313" s="392" t="s">
        <v>475</v>
      </c>
      <c r="H313" s="399"/>
      <c r="I313" s="487">
        <v>60153000</v>
      </c>
      <c r="J313" s="392" t="s">
        <v>428</v>
      </c>
    </row>
    <row r="314" spans="1:68">
      <c r="A314" s="369" t="s">
        <v>1310</v>
      </c>
      <c r="B314" s="479" t="s">
        <v>1300</v>
      </c>
      <c r="C314" s="393" t="s">
        <v>1311</v>
      </c>
      <c r="D314" s="393" t="s">
        <v>66</v>
      </c>
      <c r="E314" s="399" t="s">
        <v>475</v>
      </c>
      <c r="F314" s="392"/>
      <c r="G314" s="392"/>
      <c r="H314" s="392"/>
      <c r="I314" s="487">
        <v>60000000</v>
      </c>
      <c r="J314" s="399" t="s">
        <v>428</v>
      </c>
    </row>
    <row r="315" spans="1:68" ht="27.6">
      <c r="A315" s="369" t="s">
        <v>1312</v>
      </c>
      <c r="B315" s="394" t="s">
        <v>1313</v>
      </c>
      <c r="C315" s="393" t="s">
        <v>1314</v>
      </c>
      <c r="D315" s="393" t="s">
        <v>66</v>
      </c>
      <c r="E315" s="392"/>
      <c r="F315" s="392"/>
      <c r="G315" s="392" t="s">
        <v>475</v>
      </c>
      <c r="H315" s="392" t="s">
        <v>475</v>
      </c>
      <c r="I315" s="480">
        <v>6000000</v>
      </c>
      <c r="J315" s="392" t="s">
        <v>428</v>
      </c>
    </row>
    <row r="316" spans="1:68" ht="27.6">
      <c r="A316" s="369" t="s">
        <v>1315</v>
      </c>
      <c r="B316" s="479" t="s">
        <v>1316</v>
      </c>
      <c r="C316" s="393" t="s">
        <v>1317</v>
      </c>
      <c r="D316" s="393" t="s">
        <v>66</v>
      </c>
      <c r="E316" s="392"/>
      <c r="F316" s="392"/>
      <c r="G316" s="392"/>
      <c r="H316" s="392" t="s">
        <v>475</v>
      </c>
      <c r="I316" s="480">
        <v>1000000</v>
      </c>
      <c r="J316" s="392" t="s">
        <v>428</v>
      </c>
    </row>
    <row r="317" spans="1:68" ht="27.6">
      <c r="A317" s="369" t="s">
        <v>1318</v>
      </c>
      <c r="B317" s="479" t="s">
        <v>1316</v>
      </c>
      <c r="C317" s="393" t="s">
        <v>1319</v>
      </c>
      <c r="D317" s="393" t="s">
        <v>66</v>
      </c>
      <c r="E317" s="392" t="s">
        <v>475</v>
      </c>
      <c r="F317" s="392" t="s">
        <v>475</v>
      </c>
      <c r="G317" s="392"/>
      <c r="H317" s="392"/>
      <c r="I317" s="480">
        <v>12000000</v>
      </c>
      <c r="J317" s="392" t="s">
        <v>428</v>
      </c>
    </row>
    <row r="318" spans="1:68" ht="27.6">
      <c r="A318" s="369" t="s">
        <v>1320</v>
      </c>
      <c r="B318" s="479" t="s">
        <v>1316</v>
      </c>
      <c r="C318" s="393" t="s">
        <v>1321</v>
      </c>
      <c r="D318" s="393" t="s">
        <v>66</v>
      </c>
      <c r="E318" s="392"/>
      <c r="F318" s="392"/>
      <c r="G318" s="392" t="s">
        <v>475</v>
      </c>
      <c r="H318" s="392"/>
      <c r="I318" s="480">
        <v>1500000</v>
      </c>
      <c r="J318" s="392" t="s">
        <v>428</v>
      </c>
    </row>
    <row r="319" spans="1:68" ht="27.6">
      <c r="A319" s="369" t="s">
        <v>1322</v>
      </c>
      <c r="B319" s="479" t="s">
        <v>1316</v>
      </c>
      <c r="C319" s="393" t="s">
        <v>1323</v>
      </c>
      <c r="D319" s="393" t="s">
        <v>66</v>
      </c>
      <c r="E319" s="392" t="s">
        <v>475</v>
      </c>
      <c r="F319" s="392" t="s">
        <v>475</v>
      </c>
      <c r="G319" s="392"/>
      <c r="H319" s="392"/>
      <c r="I319" s="480">
        <v>12000000</v>
      </c>
      <c r="J319" s="392" t="s">
        <v>428</v>
      </c>
    </row>
    <row r="320" spans="1:68" ht="27.6">
      <c r="A320" s="369" t="s">
        <v>1324</v>
      </c>
      <c r="B320" s="479" t="s">
        <v>1316</v>
      </c>
      <c r="C320" s="393" t="s">
        <v>1325</v>
      </c>
      <c r="D320" s="393" t="s">
        <v>66</v>
      </c>
      <c r="E320" s="392" t="s">
        <v>475</v>
      </c>
      <c r="F320" s="392" t="s">
        <v>475</v>
      </c>
      <c r="G320" s="392" t="s">
        <v>475</v>
      </c>
      <c r="H320" s="392" t="s">
        <v>475</v>
      </c>
      <c r="I320" s="480">
        <v>1500000</v>
      </c>
      <c r="J320" s="392" t="s">
        <v>428</v>
      </c>
    </row>
    <row r="321" spans="1:10" ht="27.6">
      <c r="A321" s="369" t="s">
        <v>1326</v>
      </c>
      <c r="B321" s="396" t="s">
        <v>1327</v>
      </c>
      <c r="C321" s="393" t="s">
        <v>1328</v>
      </c>
      <c r="D321" s="393" t="s">
        <v>66</v>
      </c>
      <c r="E321" s="392" t="s">
        <v>475</v>
      </c>
      <c r="F321" s="392" t="s">
        <v>475</v>
      </c>
      <c r="G321" s="392"/>
      <c r="H321" s="392"/>
      <c r="I321" s="480">
        <v>60500000</v>
      </c>
      <c r="J321" s="392" t="s">
        <v>428</v>
      </c>
    </row>
    <row r="322" spans="1:10">
      <c r="A322" s="382" t="s">
        <v>1329</v>
      </c>
      <c r="B322" s="383" t="s">
        <v>1330</v>
      </c>
      <c r="C322" s="434"/>
      <c r="D322" s="434"/>
      <c r="E322" s="384"/>
      <c r="F322" s="384"/>
      <c r="G322" s="384"/>
      <c r="H322" s="384"/>
      <c r="I322" s="411">
        <f>I323+I334+I336</f>
        <v>3103157000</v>
      </c>
      <c r="J322" s="436"/>
    </row>
    <row r="323" spans="1:10">
      <c r="A323" s="385" t="s">
        <v>1331</v>
      </c>
      <c r="B323" s="472"/>
      <c r="C323" s="488"/>
      <c r="D323" s="388"/>
      <c r="E323" s="489"/>
      <c r="F323" s="489"/>
      <c r="G323" s="489"/>
      <c r="H323" s="489"/>
      <c r="I323" s="498">
        <f>SUM(I324:I333)</f>
        <v>269057000</v>
      </c>
      <c r="J323" s="499"/>
    </row>
    <row r="324" spans="1:10" ht="27.6">
      <c r="A324" s="369" t="s">
        <v>1332</v>
      </c>
      <c r="B324" s="396" t="s">
        <v>1333</v>
      </c>
      <c r="C324" s="393" t="s">
        <v>1334</v>
      </c>
      <c r="D324" s="393" t="s">
        <v>66</v>
      </c>
      <c r="E324" s="399"/>
      <c r="F324" s="392" t="s">
        <v>475</v>
      </c>
      <c r="G324" s="392" t="s">
        <v>475</v>
      </c>
      <c r="H324" s="399"/>
      <c r="I324" s="487">
        <v>96500000</v>
      </c>
      <c r="J324" s="399" t="s">
        <v>428</v>
      </c>
    </row>
    <row r="325" spans="1:10" ht="41.4">
      <c r="A325" s="369" t="s">
        <v>1335</v>
      </c>
      <c r="B325" s="394" t="s">
        <v>1336</v>
      </c>
      <c r="C325" s="393" t="s">
        <v>1337</v>
      </c>
      <c r="D325" s="393" t="s">
        <v>66</v>
      </c>
      <c r="E325" s="392" t="s">
        <v>475</v>
      </c>
      <c r="F325" s="392" t="s">
        <v>475</v>
      </c>
      <c r="G325" s="392" t="s">
        <v>475</v>
      </c>
      <c r="H325" s="392" t="s">
        <v>475</v>
      </c>
      <c r="I325" s="480">
        <v>9476000</v>
      </c>
      <c r="J325" s="392" t="s">
        <v>428</v>
      </c>
    </row>
    <row r="326" spans="1:10" ht="27.6">
      <c r="A326" s="369" t="s">
        <v>1338</v>
      </c>
      <c r="B326" s="394" t="s">
        <v>1339</v>
      </c>
      <c r="C326" s="393" t="s">
        <v>1340</v>
      </c>
      <c r="D326" s="393" t="s">
        <v>66</v>
      </c>
      <c r="E326" s="392" t="s">
        <v>475</v>
      </c>
      <c r="F326" s="392"/>
      <c r="G326" s="392"/>
      <c r="H326" s="392"/>
      <c r="I326" s="480">
        <v>30500000</v>
      </c>
      <c r="J326" s="392" t="s">
        <v>428</v>
      </c>
    </row>
    <row r="327" spans="1:10" ht="41.4">
      <c r="A327" s="369" t="s">
        <v>1341</v>
      </c>
      <c r="B327" s="394" t="s">
        <v>1342</v>
      </c>
      <c r="C327" s="393" t="s">
        <v>1343</v>
      </c>
      <c r="D327" s="393" t="s">
        <v>66</v>
      </c>
      <c r="E327" s="392" t="s">
        <v>475</v>
      </c>
      <c r="F327" s="392" t="s">
        <v>475</v>
      </c>
      <c r="G327" s="392" t="s">
        <v>475</v>
      </c>
      <c r="H327" s="392" t="s">
        <v>475</v>
      </c>
      <c r="I327" s="480">
        <v>55150000</v>
      </c>
      <c r="J327" s="392" t="s">
        <v>428</v>
      </c>
    </row>
    <row r="328" spans="1:10" ht="41.4">
      <c r="A328" s="369" t="s">
        <v>1344</v>
      </c>
      <c r="B328" s="394" t="s">
        <v>1345</v>
      </c>
      <c r="C328" s="393" t="s">
        <v>1346</v>
      </c>
      <c r="D328" s="393" t="s">
        <v>1347</v>
      </c>
      <c r="E328" s="490" t="s">
        <v>475</v>
      </c>
      <c r="F328" s="490" t="s">
        <v>475</v>
      </c>
      <c r="G328" s="490" t="s">
        <v>475</v>
      </c>
      <c r="H328" s="490" t="s">
        <v>475</v>
      </c>
      <c r="I328" s="420">
        <v>15000000</v>
      </c>
      <c r="J328" s="392" t="s">
        <v>428</v>
      </c>
    </row>
    <row r="329" spans="1:10" ht="27.6">
      <c r="A329" s="369" t="s">
        <v>1348</v>
      </c>
      <c r="B329" s="394" t="s">
        <v>1349</v>
      </c>
      <c r="C329" s="393" t="s">
        <v>1350</v>
      </c>
      <c r="D329" s="393" t="s">
        <v>1347</v>
      </c>
      <c r="E329" s="490" t="s">
        <v>475</v>
      </c>
      <c r="F329" s="490" t="s">
        <v>475</v>
      </c>
      <c r="G329" s="490" t="s">
        <v>475</v>
      </c>
      <c r="H329" s="490" t="s">
        <v>475</v>
      </c>
      <c r="I329" s="420">
        <v>15000000</v>
      </c>
      <c r="J329" s="392" t="s">
        <v>428</v>
      </c>
    </row>
    <row r="330" spans="1:10" ht="55.2">
      <c r="A330" s="369" t="s">
        <v>1351</v>
      </c>
      <c r="B330" s="394" t="s">
        <v>1352</v>
      </c>
      <c r="C330" s="393" t="s">
        <v>1353</v>
      </c>
      <c r="D330" s="393" t="s">
        <v>1347</v>
      </c>
      <c r="E330" s="490" t="s">
        <v>475</v>
      </c>
      <c r="F330" s="490" t="s">
        <v>475</v>
      </c>
      <c r="G330" s="490" t="s">
        <v>475</v>
      </c>
      <c r="H330" s="490" t="s">
        <v>475</v>
      </c>
      <c r="I330" s="420">
        <v>3400000</v>
      </c>
      <c r="J330" s="392" t="s">
        <v>428</v>
      </c>
    </row>
    <row r="331" spans="1:10" ht="41.4">
      <c r="A331" s="369" t="s">
        <v>1354</v>
      </c>
      <c r="B331" s="394" t="s">
        <v>1355</v>
      </c>
      <c r="C331" s="393" t="s">
        <v>1356</v>
      </c>
      <c r="D331" s="393" t="s">
        <v>1347</v>
      </c>
      <c r="E331" s="392"/>
      <c r="F331" s="392"/>
      <c r="G331" s="392"/>
      <c r="H331" s="490" t="s">
        <v>475</v>
      </c>
      <c r="I331" s="418">
        <v>30000000</v>
      </c>
      <c r="J331" s="392" t="s">
        <v>1357</v>
      </c>
    </row>
    <row r="332" spans="1:10" ht="41.4">
      <c r="A332" s="369" t="s">
        <v>1358</v>
      </c>
      <c r="B332" s="396" t="s">
        <v>1359</v>
      </c>
      <c r="C332" s="393" t="s">
        <v>1360</v>
      </c>
      <c r="D332" s="393" t="s">
        <v>1347</v>
      </c>
      <c r="E332" s="490" t="s">
        <v>475</v>
      </c>
      <c r="F332" s="490" t="s">
        <v>475</v>
      </c>
      <c r="G332" s="490" t="s">
        <v>475</v>
      </c>
      <c r="H332" s="490" t="s">
        <v>475</v>
      </c>
      <c r="I332" s="420">
        <v>5031000</v>
      </c>
      <c r="J332" s="392" t="s">
        <v>1107</v>
      </c>
    </row>
    <row r="333" spans="1:10" ht="82.8">
      <c r="A333" s="369" t="s">
        <v>1361</v>
      </c>
      <c r="B333" s="394" t="s">
        <v>1362</v>
      </c>
      <c r="C333" s="393" t="s">
        <v>1363</v>
      </c>
      <c r="D333" s="393" t="s">
        <v>1347</v>
      </c>
      <c r="E333" s="490"/>
      <c r="F333" s="490" t="s">
        <v>475</v>
      </c>
      <c r="G333" s="490" t="s">
        <v>475</v>
      </c>
      <c r="H333" s="490" t="s">
        <v>475</v>
      </c>
      <c r="I333" s="420">
        <v>9000000</v>
      </c>
      <c r="J333" s="392" t="s">
        <v>428</v>
      </c>
    </row>
    <row r="334" spans="1:10">
      <c r="A334" s="385" t="s">
        <v>1364</v>
      </c>
      <c r="B334" s="472"/>
      <c r="C334" s="488"/>
      <c r="D334" s="388"/>
      <c r="E334" s="489"/>
      <c r="F334" s="489"/>
      <c r="G334" s="489"/>
      <c r="H334" s="489"/>
      <c r="I334" s="498">
        <f t="shared" ref="I334" si="6">SUM(I335)</f>
        <v>138000000</v>
      </c>
      <c r="J334" s="500"/>
    </row>
    <row r="335" spans="1:10" ht="27.6">
      <c r="A335" s="369" t="s">
        <v>1365</v>
      </c>
      <c r="B335" s="396" t="s">
        <v>1366</v>
      </c>
      <c r="C335" s="491" t="s">
        <v>1367</v>
      </c>
      <c r="D335" s="393" t="s">
        <v>60</v>
      </c>
      <c r="E335" s="392" t="s">
        <v>475</v>
      </c>
      <c r="F335" s="392" t="s">
        <v>475</v>
      </c>
      <c r="G335" s="392" t="s">
        <v>475</v>
      </c>
      <c r="H335" s="392" t="s">
        <v>475</v>
      </c>
      <c r="I335" s="451">
        <v>138000000</v>
      </c>
      <c r="J335" s="428" t="s">
        <v>428</v>
      </c>
    </row>
    <row r="336" spans="1:10">
      <c r="A336" s="385" t="s">
        <v>1368</v>
      </c>
      <c r="B336" s="472"/>
      <c r="C336" s="492"/>
      <c r="D336" s="493"/>
      <c r="E336" s="494"/>
      <c r="F336" s="494"/>
      <c r="G336" s="494"/>
      <c r="H336" s="494"/>
      <c r="I336" s="498">
        <f>SUM(I337:I343)</f>
        <v>2696100000</v>
      </c>
      <c r="J336" s="499"/>
    </row>
    <row r="337" spans="1:10" ht="55.2">
      <c r="A337" s="369" t="s">
        <v>1369</v>
      </c>
      <c r="B337" s="396" t="s">
        <v>1370</v>
      </c>
      <c r="C337" s="491" t="s">
        <v>1371</v>
      </c>
      <c r="D337" s="393" t="s">
        <v>1347</v>
      </c>
      <c r="E337" s="490"/>
      <c r="F337" s="490"/>
      <c r="G337" s="490" t="s">
        <v>475</v>
      </c>
      <c r="H337" s="490" t="s">
        <v>475</v>
      </c>
      <c r="I337" s="420">
        <v>9000000</v>
      </c>
      <c r="J337" s="415" t="s">
        <v>428</v>
      </c>
    </row>
    <row r="338" spans="1:10">
      <c r="A338" s="369" t="s">
        <v>1372</v>
      </c>
      <c r="B338" s="396" t="s">
        <v>1373</v>
      </c>
      <c r="C338" s="393" t="s">
        <v>1374</v>
      </c>
      <c r="D338" s="393" t="s">
        <v>1347</v>
      </c>
      <c r="E338" s="490"/>
      <c r="F338" s="490" t="s">
        <v>475</v>
      </c>
      <c r="G338" s="490" t="s">
        <v>475</v>
      </c>
      <c r="H338" s="490" t="s">
        <v>475</v>
      </c>
      <c r="I338" s="420">
        <v>130000000</v>
      </c>
      <c r="J338" s="392" t="s">
        <v>1357</v>
      </c>
    </row>
    <row r="339" spans="1:10" ht="27.6">
      <c r="A339" s="369" t="s">
        <v>1375</v>
      </c>
      <c r="B339" s="396" t="s">
        <v>1376</v>
      </c>
      <c r="C339" s="393" t="s">
        <v>1377</v>
      </c>
      <c r="D339" s="393" t="s">
        <v>1347</v>
      </c>
      <c r="E339" s="490"/>
      <c r="F339" s="490" t="s">
        <v>475</v>
      </c>
      <c r="G339" s="490" t="s">
        <v>475</v>
      </c>
      <c r="H339" s="490" t="s">
        <v>475</v>
      </c>
      <c r="I339" s="420">
        <v>2534600000</v>
      </c>
      <c r="J339" s="392" t="s">
        <v>1357</v>
      </c>
    </row>
    <row r="340" spans="1:10" ht="27.6">
      <c r="A340" s="369" t="s">
        <v>1378</v>
      </c>
      <c r="B340" s="396" t="s">
        <v>1379</v>
      </c>
      <c r="C340" s="393" t="s">
        <v>1380</v>
      </c>
      <c r="D340" s="393" t="s">
        <v>1347</v>
      </c>
      <c r="E340" s="490"/>
      <c r="F340" s="490" t="s">
        <v>475</v>
      </c>
      <c r="G340" s="490" t="s">
        <v>475</v>
      </c>
      <c r="H340" s="490" t="s">
        <v>475</v>
      </c>
      <c r="I340" s="418">
        <v>20000000</v>
      </c>
      <c r="J340" s="415" t="s">
        <v>1357</v>
      </c>
    </row>
    <row r="341" spans="1:10" ht="41.4">
      <c r="A341" s="369" t="s">
        <v>1381</v>
      </c>
      <c r="B341" s="396" t="s">
        <v>1382</v>
      </c>
      <c r="C341" s="393" t="s">
        <v>1383</v>
      </c>
      <c r="D341" s="393" t="s">
        <v>1347</v>
      </c>
      <c r="E341" s="490" t="s">
        <v>475</v>
      </c>
      <c r="F341" s="490"/>
      <c r="G341" s="490"/>
      <c r="H341" s="490"/>
      <c r="I341" s="418">
        <v>0</v>
      </c>
      <c r="J341" s="415" t="s">
        <v>428</v>
      </c>
    </row>
    <row r="342" spans="1:10" ht="55.2">
      <c r="A342" s="369" t="s">
        <v>1384</v>
      </c>
      <c r="B342" s="394" t="s">
        <v>1385</v>
      </c>
      <c r="C342" s="393" t="s">
        <v>1386</v>
      </c>
      <c r="D342" s="393" t="s">
        <v>1347</v>
      </c>
      <c r="E342" s="490" t="s">
        <v>475</v>
      </c>
      <c r="F342" s="490"/>
      <c r="G342" s="490"/>
      <c r="H342" s="490"/>
      <c r="I342" s="418">
        <v>0</v>
      </c>
      <c r="J342" s="415" t="s">
        <v>428</v>
      </c>
    </row>
    <row r="343" spans="1:10" ht="41.4">
      <c r="A343" s="369" t="s">
        <v>1387</v>
      </c>
      <c r="B343" s="394" t="s">
        <v>1388</v>
      </c>
      <c r="C343" s="393" t="s">
        <v>1389</v>
      </c>
      <c r="D343" s="393" t="s">
        <v>1347</v>
      </c>
      <c r="E343" s="490"/>
      <c r="F343" s="490"/>
      <c r="G343" s="490" t="s">
        <v>475</v>
      </c>
      <c r="H343" s="490" t="s">
        <v>475</v>
      </c>
      <c r="I343" s="418">
        <v>2500000</v>
      </c>
      <c r="J343" s="415" t="s">
        <v>1107</v>
      </c>
    </row>
    <row r="344" spans="1:10" s="361" customFormat="1">
      <c r="A344" s="382" t="s">
        <v>1390</v>
      </c>
      <c r="B344" s="383" t="s">
        <v>1391</v>
      </c>
      <c r="C344" s="434"/>
      <c r="D344" s="434"/>
      <c r="E344" s="384"/>
      <c r="F344" s="384"/>
      <c r="G344" s="384"/>
      <c r="H344" s="384"/>
      <c r="I344" s="411">
        <f>I345</f>
        <v>10000000</v>
      </c>
      <c r="J344" s="436"/>
    </row>
    <row r="345" spans="1:10" s="361" customFormat="1">
      <c r="A345" s="385" t="s">
        <v>1392</v>
      </c>
      <c r="B345" s="472"/>
      <c r="C345" s="387"/>
      <c r="D345" s="388"/>
      <c r="E345" s="489"/>
      <c r="F345" s="489"/>
      <c r="G345" s="489"/>
      <c r="H345" s="489"/>
      <c r="I345" s="498">
        <f t="shared" ref="I345" si="7">SUM(I346:I349)</f>
        <v>10000000</v>
      </c>
      <c r="J345" s="499"/>
    </row>
    <row r="346" spans="1:10" ht="27.6">
      <c r="A346" s="369" t="s">
        <v>1393</v>
      </c>
      <c r="B346" s="396" t="s">
        <v>1394</v>
      </c>
      <c r="C346" s="393" t="s">
        <v>1395</v>
      </c>
      <c r="D346" s="393" t="s">
        <v>60</v>
      </c>
      <c r="E346" s="392" t="s">
        <v>475</v>
      </c>
      <c r="F346" s="392"/>
      <c r="G346" s="392"/>
      <c r="H346" s="392"/>
      <c r="I346" s="420">
        <v>5539600</v>
      </c>
      <c r="J346" s="501" t="s">
        <v>428</v>
      </c>
    </row>
    <row r="347" spans="1:10" ht="41.4">
      <c r="A347" s="369" t="s">
        <v>1396</v>
      </c>
      <c r="B347" s="396" t="s">
        <v>1397</v>
      </c>
      <c r="C347" s="393" t="s">
        <v>1398</v>
      </c>
      <c r="D347" s="393" t="s">
        <v>60</v>
      </c>
      <c r="E347" s="392" t="s">
        <v>475</v>
      </c>
      <c r="F347" s="392" t="s">
        <v>475</v>
      </c>
      <c r="G347" s="392" t="s">
        <v>475</v>
      </c>
      <c r="H347" s="392" t="s">
        <v>475</v>
      </c>
      <c r="I347" s="420">
        <v>4460400</v>
      </c>
      <c r="J347" s="501" t="s">
        <v>428</v>
      </c>
    </row>
    <row r="348" spans="1:10" ht="27.6">
      <c r="A348" s="369" t="s">
        <v>1399</v>
      </c>
      <c r="B348" s="396" t="s">
        <v>1400</v>
      </c>
      <c r="C348" s="393" t="s">
        <v>1401</v>
      </c>
      <c r="D348" s="393" t="s">
        <v>60</v>
      </c>
      <c r="E348" s="392" t="s">
        <v>475</v>
      </c>
      <c r="F348" s="392" t="s">
        <v>475</v>
      </c>
      <c r="G348" s="392" t="s">
        <v>475</v>
      </c>
      <c r="H348" s="392" t="s">
        <v>475</v>
      </c>
      <c r="I348" s="502">
        <v>0</v>
      </c>
      <c r="J348" s="501" t="s">
        <v>428</v>
      </c>
    </row>
    <row r="349" spans="1:10" ht="69">
      <c r="A349" s="369" t="s">
        <v>1402</v>
      </c>
      <c r="B349" s="396" t="s">
        <v>1403</v>
      </c>
      <c r="C349" s="393" t="s">
        <v>1404</v>
      </c>
      <c r="D349" s="393" t="s">
        <v>60</v>
      </c>
      <c r="E349" s="392" t="s">
        <v>475</v>
      </c>
      <c r="F349" s="392" t="s">
        <v>475</v>
      </c>
      <c r="G349" s="392" t="s">
        <v>475</v>
      </c>
      <c r="H349" s="392" t="s">
        <v>475</v>
      </c>
      <c r="I349" s="502">
        <v>0</v>
      </c>
      <c r="J349" s="501" t="s">
        <v>428</v>
      </c>
    </row>
    <row r="350" spans="1:10">
      <c r="A350" s="382" t="s">
        <v>1405</v>
      </c>
      <c r="B350" s="383" t="s">
        <v>1406</v>
      </c>
      <c r="C350" s="434"/>
      <c r="D350" s="434"/>
      <c r="E350" s="384"/>
      <c r="F350" s="384"/>
      <c r="G350" s="384"/>
      <c r="H350" s="384"/>
      <c r="I350" s="411">
        <f>I351</f>
        <v>65000000</v>
      </c>
      <c r="J350" s="436"/>
    </row>
    <row r="351" spans="1:10">
      <c r="A351" s="385" t="s">
        <v>1407</v>
      </c>
      <c r="B351" s="472"/>
      <c r="C351" s="488"/>
      <c r="D351" s="388"/>
      <c r="E351" s="489"/>
      <c r="F351" s="489"/>
      <c r="G351" s="489"/>
      <c r="H351" s="489"/>
      <c r="I351" s="498">
        <f t="shared" ref="I351" si="8">SUM(I352:I353)</f>
        <v>65000000</v>
      </c>
      <c r="J351" s="499"/>
    </row>
    <row r="352" spans="1:10" ht="27.6">
      <c r="A352" s="369" t="s">
        <v>1408</v>
      </c>
      <c r="B352" s="394" t="s">
        <v>1409</v>
      </c>
      <c r="C352" s="398" t="s">
        <v>1410</v>
      </c>
      <c r="D352" s="393" t="s">
        <v>60</v>
      </c>
      <c r="E352" s="392" t="s">
        <v>475</v>
      </c>
      <c r="F352" s="392" t="s">
        <v>475</v>
      </c>
      <c r="G352" s="392" t="s">
        <v>475</v>
      </c>
      <c r="H352" s="392"/>
      <c r="I352" s="420">
        <v>15000000</v>
      </c>
      <c r="J352" s="421" t="s">
        <v>428</v>
      </c>
    </row>
    <row r="353" spans="1:10" ht="27.6">
      <c r="A353" s="369" t="s">
        <v>1411</v>
      </c>
      <c r="B353" s="396" t="s">
        <v>1412</v>
      </c>
      <c r="C353" s="398" t="s">
        <v>1413</v>
      </c>
      <c r="D353" s="393" t="s">
        <v>60</v>
      </c>
      <c r="E353" s="392"/>
      <c r="F353" s="392" t="s">
        <v>475</v>
      </c>
      <c r="G353" s="392" t="s">
        <v>475</v>
      </c>
      <c r="H353" s="392"/>
      <c r="I353" s="420">
        <v>50000000</v>
      </c>
      <c r="J353" s="421" t="s">
        <v>428</v>
      </c>
    </row>
    <row r="354" spans="1:10" s="361" customFormat="1">
      <c r="A354" s="382" t="s">
        <v>1414</v>
      </c>
      <c r="B354" s="383" t="s">
        <v>1415</v>
      </c>
      <c r="C354" s="434"/>
      <c r="D354" s="434"/>
      <c r="E354" s="384"/>
      <c r="F354" s="384"/>
      <c r="G354" s="384"/>
      <c r="H354" s="384"/>
      <c r="I354" s="411">
        <f>I355</f>
        <v>290498000</v>
      </c>
      <c r="J354" s="436"/>
    </row>
    <row r="355" spans="1:10" s="361" customFormat="1">
      <c r="A355" s="385" t="s">
        <v>1416</v>
      </c>
      <c r="B355" s="472"/>
      <c r="C355" s="488"/>
      <c r="D355" s="388"/>
      <c r="E355" s="489"/>
      <c r="F355" s="489"/>
      <c r="G355" s="489"/>
      <c r="H355" s="489"/>
      <c r="I355" s="498">
        <f>SUM(I356:I366)</f>
        <v>290498000</v>
      </c>
      <c r="J355" s="499"/>
    </row>
    <row r="356" spans="1:10">
      <c r="A356" s="369" t="s">
        <v>1417</v>
      </c>
      <c r="B356" s="394" t="s">
        <v>1418</v>
      </c>
      <c r="C356" s="393" t="s">
        <v>1419</v>
      </c>
      <c r="D356" s="393" t="s">
        <v>66</v>
      </c>
      <c r="E356" s="495"/>
      <c r="F356" s="495" t="s">
        <v>475</v>
      </c>
      <c r="G356" s="495"/>
      <c r="H356" s="495"/>
      <c r="I356" s="469">
        <v>33700000</v>
      </c>
      <c r="J356" s="392" t="s">
        <v>428</v>
      </c>
    </row>
    <row r="357" spans="1:10" ht="27.6">
      <c r="A357" s="369" t="s">
        <v>1420</v>
      </c>
      <c r="B357" s="394" t="s">
        <v>1421</v>
      </c>
      <c r="C357" s="393" t="s">
        <v>1422</v>
      </c>
      <c r="D357" s="393" t="s">
        <v>66</v>
      </c>
      <c r="E357" s="495"/>
      <c r="F357" s="495" t="s">
        <v>475</v>
      </c>
      <c r="G357" s="495" t="s">
        <v>475</v>
      </c>
      <c r="H357" s="495"/>
      <c r="I357" s="469">
        <v>7500000</v>
      </c>
      <c r="J357" s="392" t="s">
        <v>428</v>
      </c>
    </row>
    <row r="358" spans="1:10" ht="27.6">
      <c r="A358" s="369" t="s">
        <v>1423</v>
      </c>
      <c r="B358" s="394" t="s">
        <v>1424</v>
      </c>
      <c r="C358" s="393" t="s">
        <v>1425</v>
      </c>
      <c r="D358" s="393" t="s">
        <v>60</v>
      </c>
      <c r="E358" s="495"/>
      <c r="F358" s="495"/>
      <c r="G358" s="495" t="s">
        <v>475</v>
      </c>
      <c r="H358" s="495" t="s">
        <v>475</v>
      </c>
      <c r="I358" s="420">
        <v>150000000</v>
      </c>
      <c r="J358" s="392" t="s">
        <v>428</v>
      </c>
    </row>
    <row r="359" spans="1:10" ht="41.4">
      <c r="A359" s="369" t="s">
        <v>1426</v>
      </c>
      <c r="B359" s="396" t="s">
        <v>1427</v>
      </c>
      <c r="C359" s="420" t="s">
        <v>1428</v>
      </c>
      <c r="D359" s="393" t="s">
        <v>60</v>
      </c>
      <c r="E359" s="392"/>
      <c r="F359" s="392" t="s">
        <v>475</v>
      </c>
      <c r="G359" s="392" t="s">
        <v>475</v>
      </c>
      <c r="H359" s="392"/>
      <c r="I359" s="420">
        <v>5000000</v>
      </c>
      <c r="J359" s="392" t="s">
        <v>1429</v>
      </c>
    </row>
    <row r="360" spans="1:10" ht="41.4">
      <c r="A360" s="369" t="s">
        <v>1430</v>
      </c>
      <c r="B360" s="394" t="s">
        <v>1431</v>
      </c>
      <c r="C360" s="420" t="s">
        <v>1432</v>
      </c>
      <c r="D360" s="393" t="s">
        <v>60</v>
      </c>
      <c r="E360" s="392" t="s">
        <v>475</v>
      </c>
      <c r="F360" s="392" t="s">
        <v>475</v>
      </c>
      <c r="G360" s="392" t="s">
        <v>475</v>
      </c>
      <c r="H360" s="392" t="s">
        <v>475</v>
      </c>
      <c r="I360" s="418">
        <v>16190000</v>
      </c>
      <c r="J360" s="392" t="s">
        <v>983</v>
      </c>
    </row>
    <row r="361" spans="1:10" ht="55.2">
      <c r="A361" s="369" t="s">
        <v>1433</v>
      </c>
      <c r="B361" s="396" t="s">
        <v>1434</v>
      </c>
      <c r="C361" s="806" t="s">
        <v>1435</v>
      </c>
      <c r="D361" s="393" t="s">
        <v>60</v>
      </c>
      <c r="E361" s="392" t="s">
        <v>475</v>
      </c>
      <c r="F361" s="392" t="s">
        <v>475</v>
      </c>
      <c r="G361" s="392" t="s">
        <v>475</v>
      </c>
      <c r="H361" s="392" t="s">
        <v>475</v>
      </c>
      <c r="I361" s="420">
        <v>25000000</v>
      </c>
      <c r="J361" s="392" t="s">
        <v>983</v>
      </c>
    </row>
    <row r="362" spans="1:10" ht="27.6">
      <c r="A362" s="369" t="s">
        <v>1436</v>
      </c>
      <c r="B362" s="394" t="s">
        <v>1437</v>
      </c>
      <c r="C362" s="806" t="s">
        <v>1438</v>
      </c>
      <c r="D362" s="393" t="s">
        <v>60</v>
      </c>
      <c r="E362" s="392" t="s">
        <v>475</v>
      </c>
      <c r="F362" s="392" t="s">
        <v>475</v>
      </c>
      <c r="G362" s="392" t="s">
        <v>475</v>
      </c>
      <c r="H362" s="392" t="s">
        <v>475</v>
      </c>
      <c r="I362" s="450">
        <v>0</v>
      </c>
      <c r="J362" s="392" t="s">
        <v>428</v>
      </c>
    </row>
    <row r="363" spans="1:10" ht="27.6">
      <c r="A363" s="369" t="s">
        <v>1439</v>
      </c>
      <c r="B363" s="396" t="s">
        <v>1440</v>
      </c>
      <c r="C363" s="393" t="s">
        <v>1441</v>
      </c>
      <c r="D363" s="393" t="s">
        <v>60</v>
      </c>
      <c r="E363" s="392"/>
      <c r="F363" s="392"/>
      <c r="G363" s="392" t="s">
        <v>475</v>
      </c>
      <c r="H363" s="392"/>
      <c r="I363" s="451">
        <v>33108000</v>
      </c>
      <c r="J363" s="392" t="s">
        <v>428</v>
      </c>
    </row>
    <row r="364" spans="1:10" ht="27.6">
      <c r="A364" s="369" t="s">
        <v>1442</v>
      </c>
      <c r="B364" s="396" t="s">
        <v>1443</v>
      </c>
      <c r="C364" s="393" t="s">
        <v>1444</v>
      </c>
      <c r="D364" s="393" t="s">
        <v>60</v>
      </c>
      <c r="E364" s="392"/>
      <c r="F364" s="392"/>
      <c r="G364" s="392" t="s">
        <v>475</v>
      </c>
      <c r="H364" s="392"/>
      <c r="I364" s="450">
        <v>0</v>
      </c>
      <c r="J364" s="392" t="s">
        <v>428</v>
      </c>
    </row>
    <row r="365" spans="1:10" ht="41.4">
      <c r="A365" s="369" t="s">
        <v>1445</v>
      </c>
      <c r="B365" s="396" t="s">
        <v>1446</v>
      </c>
      <c r="C365" s="393" t="s">
        <v>1447</v>
      </c>
      <c r="D365" s="393" t="s">
        <v>60</v>
      </c>
      <c r="E365" s="392"/>
      <c r="F365" s="392"/>
      <c r="G365" s="392" t="s">
        <v>475</v>
      </c>
      <c r="H365" s="392"/>
      <c r="I365" s="450">
        <v>0</v>
      </c>
      <c r="J365" s="392" t="s">
        <v>428</v>
      </c>
    </row>
    <row r="366" spans="1:10" ht="27.6">
      <c r="A366" s="369" t="s">
        <v>1448</v>
      </c>
      <c r="B366" s="396" t="s">
        <v>1449</v>
      </c>
      <c r="C366" s="393" t="s">
        <v>1450</v>
      </c>
      <c r="D366" s="393" t="s">
        <v>60</v>
      </c>
      <c r="E366" s="392" t="s">
        <v>475</v>
      </c>
      <c r="F366" s="392" t="s">
        <v>475</v>
      </c>
      <c r="G366" s="392" t="s">
        <v>475</v>
      </c>
      <c r="H366" s="392" t="s">
        <v>475</v>
      </c>
      <c r="I366" s="451">
        <v>20000000</v>
      </c>
      <c r="J366" s="392" t="s">
        <v>428</v>
      </c>
    </row>
    <row r="367" spans="1:10">
      <c r="A367" s="382" t="s">
        <v>1451</v>
      </c>
      <c r="B367" s="383" t="s">
        <v>1452</v>
      </c>
      <c r="C367" s="382"/>
      <c r="D367" s="382"/>
      <c r="E367" s="456"/>
      <c r="F367" s="456"/>
      <c r="G367" s="456"/>
      <c r="H367" s="456"/>
      <c r="I367" s="503">
        <f>SUM(I368)</f>
        <v>20750000</v>
      </c>
      <c r="J367" s="467"/>
    </row>
    <row r="368" spans="1:10">
      <c r="A368" s="385" t="s">
        <v>1453</v>
      </c>
      <c r="B368" s="426"/>
      <c r="C368" s="385"/>
      <c r="D368" s="385"/>
      <c r="E368" s="496"/>
      <c r="F368" s="496"/>
      <c r="G368" s="496"/>
      <c r="H368" s="496"/>
      <c r="I368" s="504">
        <f>SUM(I369:I372)</f>
        <v>20750000</v>
      </c>
      <c r="J368" s="500"/>
    </row>
    <row r="369" spans="1:10" ht="27.6">
      <c r="A369" s="369" t="s">
        <v>1454</v>
      </c>
      <c r="B369" s="394" t="s">
        <v>1455</v>
      </c>
      <c r="C369" s="807" t="s">
        <v>1456</v>
      </c>
      <c r="D369" s="393" t="s">
        <v>60</v>
      </c>
      <c r="E369" s="392" t="s">
        <v>475</v>
      </c>
      <c r="F369" s="392" t="s">
        <v>475</v>
      </c>
      <c r="G369" s="392" t="s">
        <v>475</v>
      </c>
      <c r="H369" s="392" t="s">
        <v>475</v>
      </c>
      <c r="I369" s="451">
        <v>750000</v>
      </c>
      <c r="J369" s="392" t="s">
        <v>983</v>
      </c>
    </row>
    <row r="370" spans="1:10" ht="27.6">
      <c r="A370" s="369" t="s">
        <v>1457</v>
      </c>
      <c r="B370" s="396" t="s">
        <v>1458</v>
      </c>
      <c r="C370" s="393" t="s">
        <v>1459</v>
      </c>
      <c r="D370" s="393" t="s">
        <v>60</v>
      </c>
      <c r="E370" s="392"/>
      <c r="F370" s="392"/>
      <c r="G370" s="392" t="s">
        <v>475</v>
      </c>
      <c r="H370" s="392"/>
      <c r="I370" s="451">
        <v>0</v>
      </c>
      <c r="J370" s="392" t="s">
        <v>983</v>
      </c>
    </row>
    <row r="371" spans="1:10" ht="41.4">
      <c r="A371" s="369" t="s">
        <v>1460</v>
      </c>
      <c r="B371" s="396" t="s">
        <v>1446</v>
      </c>
      <c r="C371" s="393" t="s">
        <v>1447</v>
      </c>
      <c r="D371" s="393" t="s">
        <v>60</v>
      </c>
      <c r="E371" s="392"/>
      <c r="F371" s="392"/>
      <c r="G371" s="392" t="s">
        <v>475</v>
      </c>
      <c r="H371" s="392"/>
      <c r="I371" s="451">
        <v>0</v>
      </c>
      <c r="J371" s="392" t="s">
        <v>428</v>
      </c>
    </row>
    <row r="372" spans="1:10" ht="27.6">
      <c r="A372" s="369" t="s">
        <v>1461</v>
      </c>
      <c r="B372" s="396" t="s">
        <v>1449</v>
      </c>
      <c r="C372" s="393" t="s">
        <v>1450</v>
      </c>
      <c r="D372" s="393" t="s">
        <v>60</v>
      </c>
      <c r="E372" s="392" t="s">
        <v>475</v>
      </c>
      <c r="F372" s="392" t="s">
        <v>475</v>
      </c>
      <c r="G372" s="392" t="s">
        <v>475</v>
      </c>
      <c r="H372" s="392" t="s">
        <v>475</v>
      </c>
      <c r="I372" s="451">
        <v>20000000</v>
      </c>
      <c r="J372" s="392" t="s">
        <v>428</v>
      </c>
    </row>
    <row r="373" spans="1:10">
      <c r="A373" s="382" t="s">
        <v>1462</v>
      </c>
      <c r="B373" s="383" t="s">
        <v>1463</v>
      </c>
      <c r="C373" s="434"/>
      <c r="D373" s="435"/>
      <c r="E373" s="384"/>
      <c r="F373" s="384"/>
      <c r="G373" s="384"/>
      <c r="H373" s="384"/>
      <c r="I373" s="411">
        <f>I374+I395</f>
        <v>3648000000</v>
      </c>
      <c r="J373" s="436"/>
    </row>
    <row r="374" spans="1:10">
      <c r="A374" s="385" t="s">
        <v>1464</v>
      </c>
      <c r="B374" s="472"/>
      <c r="C374" s="488"/>
      <c r="D374" s="388"/>
      <c r="E374" s="489"/>
      <c r="F374" s="489"/>
      <c r="G374" s="489"/>
      <c r="H374" s="489"/>
      <c r="I374" s="498">
        <f t="shared" ref="I374" si="9">SUM(I375:I394)</f>
        <v>3647000000</v>
      </c>
      <c r="J374" s="499"/>
    </row>
    <row r="375" spans="1:10" ht="27.6">
      <c r="A375" s="369" t="s">
        <v>1465</v>
      </c>
      <c r="B375" s="497" t="s">
        <v>1466</v>
      </c>
      <c r="C375" s="393" t="s">
        <v>1467</v>
      </c>
      <c r="D375" s="393" t="s">
        <v>264</v>
      </c>
      <c r="E375" s="464"/>
      <c r="F375" s="464" t="s">
        <v>427</v>
      </c>
      <c r="G375" s="464" t="s">
        <v>427</v>
      </c>
      <c r="H375" s="464" t="s">
        <v>427</v>
      </c>
      <c r="I375" s="505">
        <v>10000000</v>
      </c>
      <c r="J375" s="392" t="s">
        <v>428</v>
      </c>
    </row>
    <row r="376" spans="1:10" ht="41.4">
      <c r="A376" s="369" t="s">
        <v>1468</v>
      </c>
      <c r="B376" s="497" t="s">
        <v>1469</v>
      </c>
      <c r="C376" s="393" t="s">
        <v>1470</v>
      </c>
      <c r="D376" s="393" t="s">
        <v>264</v>
      </c>
      <c r="E376" s="464" t="s">
        <v>427</v>
      </c>
      <c r="F376" s="392"/>
      <c r="G376" s="392"/>
      <c r="H376" s="464"/>
      <c r="I376" s="506">
        <v>0</v>
      </c>
      <c r="J376" s="392" t="s">
        <v>428</v>
      </c>
    </row>
    <row r="377" spans="1:10" ht="27.6">
      <c r="A377" s="369" t="s">
        <v>1471</v>
      </c>
      <c r="B377" s="394" t="s">
        <v>1472</v>
      </c>
      <c r="C377" s="393" t="s">
        <v>1473</v>
      </c>
      <c r="D377" s="393" t="s">
        <v>264</v>
      </c>
      <c r="E377" s="464"/>
      <c r="F377" s="464" t="s">
        <v>427</v>
      </c>
      <c r="G377" s="392" t="s">
        <v>427</v>
      </c>
      <c r="H377" s="392" t="s">
        <v>427</v>
      </c>
      <c r="I377" s="506">
        <v>15000000</v>
      </c>
      <c r="J377" s="392" t="s">
        <v>428</v>
      </c>
    </row>
    <row r="378" spans="1:10">
      <c r="A378" s="369" t="s">
        <v>1474</v>
      </c>
      <c r="B378" s="396" t="s">
        <v>1475</v>
      </c>
      <c r="C378" s="393" t="s">
        <v>1476</v>
      </c>
      <c r="D378" s="393" t="s">
        <v>264</v>
      </c>
      <c r="E378" s="392" t="s">
        <v>427</v>
      </c>
      <c r="F378" s="392"/>
      <c r="G378" s="392"/>
      <c r="H378" s="392"/>
      <c r="I378" s="505">
        <v>1000000</v>
      </c>
      <c r="J378" s="392" t="s">
        <v>428</v>
      </c>
    </row>
    <row r="379" spans="1:10">
      <c r="A379" s="369" t="s">
        <v>1477</v>
      </c>
      <c r="B379" s="394" t="s">
        <v>1478</v>
      </c>
      <c r="C379" s="393" t="s">
        <v>1479</v>
      </c>
      <c r="D379" s="393" t="s">
        <v>264</v>
      </c>
      <c r="E379" s="392" t="s">
        <v>427</v>
      </c>
      <c r="F379" s="392" t="s">
        <v>427</v>
      </c>
      <c r="G379" s="392"/>
      <c r="H379" s="392"/>
      <c r="I379" s="505">
        <v>20000000</v>
      </c>
      <c r="J379" s="392" t="s">
        <v>428</v>
      </c>
    </row>
    <row r="380" spans="1:10" ht="55.2">
      <c r="A380" s="369" t="s">
        <v>1480</v>
      </c>
      <c r="B380" s="394" t="s">
        <v>1481</v>
      </c>
      <c r="C380" s="393" t="s">
        <v>1482</v>
      </c>
      <c r="D380" s="393" t="s">
        <v>264</v>
      </c>
      <c r="E380" s="392" t="s">
        <v>427</v>
      </c>
      <c r="F380" s="392" t="s">
        <v>427</v>
      </c>
      <c r="G380" s="392" t="s">
        <v>427</v>
      </c>
      <c r="H380" s="392" t="s">
        <v>427</v>
      </c>
      <c r="I380" s="505">
        <v>10000000</v>
      </c>
      <c r="J380" s="392" t="s">
        <v>428</v>
      </c>
    </row>
    <row r="381" spans="1:10" ht="41.4">
      <c r="A381" s="369" t="s">
        <v>1483</v>
      </c>
      <c r="B381" s="394" t="s">
        <v>1484</v>
      </c>
      <c r="C381" s="393" t="s">
        <v>1485</v>
      </c>
      <c r="D381" s="393" t="s">
        <v>264</v>
      </c>
      <c r="E381" s="392" t="s">
        <v>427</v>
      </c>
      <c r="F381" s="392" t="s">
        <v>427</v>
      </c>
      <c r="G381" s="392" t="s">
        <v>427</v>
      </c>
      <c r="H381" s="392" t="s">
        <v>427</v>
      </c>
      <c r="I381" s="505">
        <v>114000000</v>
      </c>
      <c r="J381" s="392" t="s">
        <v>428</v>
      </c>
    </row>
    <row r="382" spans="1:10" ht="27.6">
      <c r="A382" s="369" t="s">
        <v>1486</v>
      </c>
      <c r="B382" s="497" t="s">
        <v>1487</v>
      </c>
      <c r="C382" s="393" t="s">
        <v>1488</v>
      </c>
      <c r="D382" s="393" t="s">
        <v>264</v>
      </c>
      <c r="E382" s="392" t="s">
        <v>475</v>
      </c>
      <c r="F382" s="392" t="s">
        <v>1489</v>
      </c>
      <c r="G382" s="392" t="s">
        <v>475</v>
      </c>
      <c r="H382" s="392" t="s">
        <v>475</v>
      </c>
      <c r="I382" s="505">
        <v>20000000</v>
      </c>
      <c r="J382" s="392" t="s">
        <v>428</v>
      </c>
    </row>
    <row r="383" spans="1:10" ht="27.6">
      <c r="A383" s="369" t="s">
        <v>1490</v>
      </c>
      <c r="B383" s="497" t="s">
        <v>1491</v>
      </c>
      <c r="C383" s="393" t="s">
        <v>1492</v>
      </c>
      <c r="D383" s="393" t="s">
        <v>264</v>
      </c>
      <c r="E383" s="392" t="s">
        <v>427</v>
      </c>
      <c r="F383" s="392" t="s">
        <v>427</v>
      </c>
      <c r="G383" s="392" t="s">
        <v>427</v>
      </c>
      <c r="H383" s="392" t="s">
        <v>427</v>
      </c>
      <c r="I383" s="505">
        <v>0</v>
      </c>
      <c r="J383" s="392" t="s">
        <v>555</v>
      </c>
    </row>
    <row r="384" spans="1:10" ht="41.4">
      <c r="A384" s="369" t="s">
        <v>1493</v>
      </c>
      <c r="B384" s="394" t="s">
        <v>1494</v>
      </c>
      <c r="C384" s="430" t="s">
        <v>1495</v>
      </c>
      <c r="D384" s="393" t="s">
        <v>264</v>
      </c>
      <c r="E384" s="392" t="s">
        <v>427</v>
      </c>
      <c r="F384" s="392" t="s">
        <v>427</v>
      </c>
      <c r="G384" s="392" t="s">
        <v>427</v>
      </c>
      <c r="H384" s="392" t="s">
        <v>427</v>
      </c>
      <c r="I384" s="505">
        <v>220000000</v>
      </c>
      <c r="J384" s="392" t="s">
        <v>428</v>
      </c>
    </row>
    <row r="385" spans="1:10" ht="41.4">
      <c r="A385" s="369" t="s">
        <v>1496</v>
      </c>
      <c r="B385" s="394" t="s">
        <v>1497</v>
      </c>
      <c r="C385" s="430" t="s">
        <v>1498</v>
      </c>
      <c r="D385" s="393" t="s">
        <v>264</v>
      </c>
      <c r="E385" s="392" t="s">
        <v>427</v>
      </c>
      <c r="F385" s="392" t="s">
        <v>427</v>
      </c>
      <c r="G385" s="392" t="s">
        <v>427</v>
      </c>
      <c r="H385" s="392" t="s">
        <v>427</v>
      </c>
      <c r="I385" s="505">
        <v>170000000</v>
      </c>
      <c r="J385" s="392" t="s">
        <v>428</v>
      </c>
    </row>
    <row r="386" spans="1:10">
      <c r="A386" s="369" t="s">
        <v>1499</v>
      </c>
      <c r="B386" s="394" t="s">
        <v>1500</v>
      </c>
      <c r="C386" s="430" t="s">
        <v>1501</v>
      </c>
      <c r="D386" s="393" t="s">
        <v>264</v>
      </c>
      <c r="E386" s="392"/>
      <c r="F386" s="392"/>
      <c r="G386" s="392" t="s">
        <v>427</v>
      </c>
      <c r="H386" s="392" t="s">
        <v>427</v>
      </c>
      <c r="I386" s="505">
        <v>3000000000</v>
      </c>
      <c r="J386" s="392" t="s">
        <v>428</v>
      </c>
    </row>
    <row r="387" spans="1:10" ht="41.4">
      <c r="A387" s="369" t="s">
        <v>1502</v>
      </c>
      <c r="B387" s="394" t="s">
        <v>1503</v>
      </c>
      <c r="C387" s="393" t="s">
        <v>1504</v>
      </c>
      <c r="D387" s="393" t="s">
        <v>264</v>
      </c>
      <c r="E387" s="392"/>
      <c r="F387" s="392" t="s">
        <v>427</v>
      </c>
      <c r="G387" s="392"/>
      <c r="H387" s="392" t="s">
        <v>427</v>
      </c>
      <c r="I387" s="505">
        <v>4000000</v>
      </c>
      <c r="J387" s="392" t="s">
        <v>428</v>
      </c>
    </row>
    <row r="388" spans="1:10" ht="27.6">
      <c r="A388" s="369" t="s">
        <v>1505</v>
      </c>
      <c r="B388" s="497" t="s">
        <v>1506</v>
      </c>
      <c r="C388" s="393" t="s">
        <v>1507</v>
      </c>
      <c r="D388" s="393" t="s">
        <v>264</v>
      </c>
      <c r="E388" s="392" t="s">
        <v>475</v>
      </c>
      <c r="F388" s="392"/>
      <c r="G388" s="392" t="s">
        <v>475</v>
      </c>
      <c r="H388" s="392"/>
      <c r="I388" s="505">
        <v>5000000</v>
      </c>
      <c r="J388" s="392" t="s">
        <v>428</v>
      </c>
    </row>
    <row r="389" spans="1:10" ht="27.6">
      <c r="A389" s="369" t="s">
        <v>1508</v>
      </c>
      <c r="B389" s="497" t="s">
        <v>1509</v>
      </c>
      <c r="C389" s="393" t="s">
        <v>1510</v>
      </c>
      <c r="D389" s="393" t="s">
        <v>264</v>
      </c>
      <c r="E389" s="392"/>
      <c r="F389" s="392" t="s">
        <v>475</v>
      </c>
      <c r="G389" s="392"/>
      <c r="H389" s="392" t="s">
        <v>475</v>
      </c>
      <c r="I389" s="505">
        <v>10000000</v>
      </c>
      <c r="J389" s="392" t="s">
        <v>428</v>
      </c>
    </row>
    <row r="390" spans="1:10" ht="27.6">
      <c r="A390" s="369" t="s">
        <v>1511</v>
      </c>
      <c r="B390" s="497" t="s">
        <v>1512</v>
      </c>
      <c r="C390" s="393" t="s">
        <v>1513</v>
      </c>
      <c r="D390" s="393" t="s">
        <v>264</v>
      </c>
      <c r="E390" s="392" t="s">
        <v>475</v>
      </c>
      <c r="F390" s="392" t="s">
        <v>475</v>
      </c>
      <c r="G390" s="392" t="s">
        <v>475</v>
      </c>
      <c r="H390" s="392" t="s">
        <v>475</v>
      </c>
      <c r="I390" s="505">
        <v>0</v>
      </c>
      <c r="J390" s="392" t="s">
        <v>555</v>
      </c>
    </row>
    <row r="391" spans="1:10" ht="69">
      <c r="A391" s="369" t="s">
        <v>1514</v>
      </c>
      <c r="B391" s="394" t="s">
        <v>1515</v>
      </c>
      <c r="C391" s="393" t="s">
        <v>1516</v>
      </c>
      <c r="D391" s="393" t="s">
        <v>264</v>
      </c>
      <c r="E391" s="392"/>
      <c r="F391" s="392" t="s">
        <v>475</v>
      </c>
      <c r="G391" s="392"/>
      <c r="H391" s="392" t="s">
        <v>427</v>
      </c>
      <c r="I391" s="505">
        <v>15000000</v>
      </c>
      <c r="J391" s="392" t="s">
        <v>428</v>
      </c>
    </row>
    <row r="392" spans="1:10" ht="55.2">
      <c r="A392" s="369" t="s">
        <v>1517</v>
      </c>
      <c r="B392" s="507" t="s">
        <v>1518</v>
      </c>
      <c r="C392" s="393" t="s">
        <v>1519</v>
      </c>
      <c r="D392" s="393" t="s">
        <v>264</v>
      </c>
      <c r="E392" s="392"/>
      <c r="F392" s="392" t="s">
        <v>427</v>
      </c>
      <c r="G392" s="392" t="s">
        <v>427</v>
      </c>
      <c r="H392" s="392" t="s">
        <v>427</v>
      </c>
      <c r="I392" s="505">
        <v>17000000</v>
      </c>
      <c r="J392" s="392" t="s">
        <v>428</v>
      </c>
    </row>
    <row r="393" spans="1:10" ht="55.2">
      <c r="A393" s="369" t="s">
        <v>1520</v>
      </c>
      <c r="B393" s="507" t="s">
        <v>1518</v>
      </c>
      <c r="C393" s="393" t="s">
        <v>1521</v>
      </c>
      <c r="D393" s="393" t="s">
        <v>264</v>
      </c>
      <c r="E393" s="392"/>
      <c r="F393" s="392"/>
      <c r="G393" s="392" t="s">
        <v>427</v>
      </c>
      <c r="H393" s="508"/>
      <c r="I393" s="505">
        <v>15000000</v>
      </c>
      <c r="J393" s="392" t="s">
        <v>428</v>
      </c>
    </row>
    <row r="394" spans="1:10" ht="55.2">
      <c r="A394" s="369" t="s">
        <v>1522</v>
      </c>
      <c r="B394" s="507" t="s">
        <v>1518</v>
      </c>
      <c r="C394" s="393" t="s">
        <v>1523</v>
      </c>
      <c r="D394" s="393" t="s">
        <v>264</v>
      </c>
      <c r="E394" s="392"/>
      <c r="F394" s="392" t="s">
        <v>427</v>
      </c>
      <c r="G394" s="392"/>
      <c r="H394" s="392"/>
      <c r="I394" s="505">
        <v>1000000</v>
      </c>
      <c r="J394" s="392" t="s">
        <v>428</v>
      </c>
    </row>
    <row r="395" spans="1:10">
      <c r="A395" s="509" t="s">
        <v>1524</v>
      </c>
      <c r="B395" s="510"/>
      <c r="C395" s="509"/>
      <c r="D395" s="509"/>
      <c r="E395" s="511"/>
      <c r="F395" s="511"/>
      <c r="G395" s="511"/>
      <c r="H395" s="511"/>
      <c r="I395" s="519">
        <f>SUM(I396:I397)</f>
        <v>1000000</v>
      </c>
      <c r="J395" s="520"/>
    </row>
    <row r="396" spans="1:10" ht="27.6">
      <c r="A396" s="369" t="s">
        <v>1525</v>
      </c>
      <c r="B396" s="394" t="s">
        <v>1455</v>
      </c>
      <c r="C396" s="807" t="s">
        <v>1456</v>
      </c>
      <c r="D396" s="393" t="s">
        <v>60</v>
      </c>
      <c r="E396" s="392" t="s">
        <v>475</v>
      </c>
      <c r="F396" s="392" t="s">
        <v>475</v>
      </c>
      <c r="G396" s="392" t="s">
        <v>475</v>
      </c>
      <c r="H396" s="392" t="s">
        <v>475</v>
      </c>
      <c r="I396" s="451">
        <v>1000000</v>
      </c>
      <c r="J396" s="392" t="s">
        <v>983</v>
      </c>
    </row>
    <row r="397" spans="1:10" ht="41.4">
      <c r="A397" s="369" t="s">
        <v>1526</v>
      </c>
      <c r="B397" s="395" t="s">
        <v>1527</v>
      </c>
      <c r="C397" s="393" t="s">
        <v>1528</v>
      </c>
      <c r="D397" s="404" t="s">
        <v>60</v>
      </c>
      <c r="E397" s="399" t="s">
        <v>475</v>
      </c>
      <c r="F397" s="399"/>
      <c r="G397" s="399"/>
      <c r="H397" s="399"/>
      <c r="I397" s="521">
        <v>0</v>
      </c>
      <c r="J397" s="392" t="s">
        <v>983</v>
      </c>
    </row>
    <row r="398" spans="1:10">
      <c r="A398" s="382" t="s">
        <v>1529</v>
      </c>
      <c r="B398" s="383" t="s">
        <v>1530</v>
      </c>
      <c r="C398" s="434"/>
      <c r="D398" s="434"/>
      <c r="E398" s="384"/>
      <c r="F398" s="384"/>
      <c r="G398" s="384"/>
      <c r="H398" s="384"/>
      <c r="I398" s="411">
        <f>I399+I410</f>
        <v>203366000</v>
      </c>
      <c r="J398" s="436"/>
    </row>
    <row r="399" spans="1:10">
      <c r="A399" s="385" t="s">
        <v>1531</v>
      </c>
      <c r="B399" s="472"/>
      <c r="C399" s="512"/>
      <c r="D399" s="388"/>
      <c r="E399" s="489"/>
      <c r="F399" s="489"/>
      <c r="G399" s="489"/>
      <c r="H399" s="489"/>
      <c r="I399" s="498">
        <f>SUM(I400:I409)</f>
        <v>140866000</v>
      </c>
      <c r="J399" s="499"/>
    </row>
    <row r="400" spans="1:10" ht="27.6">
      <c r="A400" s="369" t="s">
        <v>1532</v>
      </c>
      <c r="B400" s="396" t="s">
        <v>1533</v>
      </c>
      <c r="C400" s="463" t="s">
        <v>1534</v>
      </c>
      <c r="D400" s="393" t="s">
        <v>60</v>
      </c>
      <c r="E400" s="392" t="s">
        <v>475</v>
      </c>
      <c r="F400" s="392" t="s">
        <v>475</v>
      </c>
      <c r="G400" s="392" t="s">
        <v>475</v>
      </c>
      <c r="H400" s="392" t="s">
        <v>475</v>
      </c>
      <c r="I400" s="451">
        <v>30000000</v>
      </c>
      <c r="J400" s="392" t="s">
        <v>983</v>
      </c>
    </row>
    <row r="401" spans="1:10" s="361" customFormat="1" ht="27.6">
      <c r="A401" s="369" t="s">
        <v>1535</v>
      </c>
      <c r="B401" s="394" t="s">
        <v>1536</v>
      </c>
      <c r="C401" s="463" t="s">
        <v>1537</v>
      </c>
      <c r="D401" s="393" t="s">
        <v>60</v>
      </c>
      <c r="E401" s="464"/>
      <c r="F401" s="464"/>
      <c r="G401" s="464" t="s">
        <v>475</v>
      </c>
      <c r="H401" s="464"/>
      <c r="I401" s="451">
        <v>4500000</v>
      </c>
      <c r="J401" s="392" t="s">
        <v>983</v>
      </c>
    </row>
    <row r="402" spans="1:10" s="361" customFormat="1" ht="27.6">
      <c r="A402" s="369" t="s">
        <v>1538</v>
      </c>
      <c r="B402" s="394" t="s">
        <v>1539</v>
      </c>
      <c r="C402" s="463" t="s">
        <v>1540</v>
      </c>
      <c r="D402" s="393" t="s">
        <v>60</v>
      </c>
      <c r="E402" s="464"/>
      <c r="F402" s="464" t="s">
        <v>475</v>
      </c>
      <c r="G402" s="464"/>
      <c r="H402" s="464"/>
      <c r="I402" s="451">
        <v>3500000</v>
      </c>
      <c r="J402" s="392" t="s">
        <v>983</v>
      </c>
    </row>
    <row r="403" spans="1:10" s="361" customFormat="1" ht="41.4">
      <c r="A403" s="369" t="s">
        <v>1541</v>
      </c>
      <c r="B403" s="397" t="s">
        <v>1542</v>
      </c>
      <c r="C403" s="398" t="s">
        <v>1543</v>
      </c>
      <c r="D403" s="398" t="s">
        <v>60</v>
      </c>
      <c r="E403" s="513"/>
      <c r="F403" s="513"/>
      <c r="G403" s="513"/>
      <c r="H403" s="513" t="s">
        <v>475</v>
      </c>
      <c r="I403" s="418">
        <v>7000000</v>
      </c>
      <c r="J403" s="399" t="s">
        <v>983</v>
      </c>
    </row>
    <row r="404" spans="1:10" s="361" customFormat="1" ht="27.6">
      <c r="A404" s="369" t="s">
        <v>1544</v>
      </c>
      <c r="B404" s="394" t="s">
        <v>1545</v>
      </c>
      <c r="C404" s="393" t="s">
        <v>1546</v>
      </c>
      <c r="D404" s="393" t="s">
        <v>60</v>
      </c>
      <c r="E404" s="392"/>
      <c r="F404" s="392"/>
      <c r="G404" s="392" t="s">
        <v>475</v>
      </c>
      <c r="H404" s="392"/>
      <c r="I404" s="451">
        <v>1000000</v>
      </c>
      <c r="J404" s="415" t="s">
        <v>1547</v>
      </c>
    </row>
    <row r="405" spans="1:10" s="361" customFormat="1" ht="27.6">
      <c r="A405" s="369" t="s">
        <v>1548</v>
      </c>
      <c r="B405" s="396" t="s">
        <v>1549</v>
      </c>
      <c r="C405" s="420" t="s">
        <v>1550</v>
      </c>
      <c r="D405" s="393" t="s">
        <v>60</v>
      </c>
      <c r="E405" s="392"/>
      <c r="F405" s="392"/>
      <c r="G405" s="392"/>
      <c r="H405" s="392" t="s">
        <v>475</v>
      </c>
      <c r="I405" s="420">
        <v>30000000</v>
      </c>
      <c r="J405" s="421" t="s">
        <v>428</v>
      </c>
    </row>
    <row r="406" spans="1:10" s="361" customFormat="1" ht="27.6">
      <c r="A406" s="369" t="s">
        <v>1551</v>
      </c>
      <c r="B406" s="394" t="s">
        <v>1552</v>
      </c>
      <c r="C406" s="451" t="s">
        <v>1553</v>
      </c>
      <c r="D406" s="393" t="s">
        <v>60</v>
      </c>
      <c r="E406" s="392"/>
      <c r="F406" s="392" t="s">
        <v>475</v>
      </c>
      <c r="G406" s="392"/>
      <c r="H406" s="392" t="s">
        <v>475</v>
      </c>
      <c r="I406" s="451">
        <v>3000000</v>
      </c>
      <c r="J406" s="421" t="s">
        <v>983</v>
      </c>
    </row>
    <row r="407" spans="1:10" s="361" customFormat="1" ht="41.4">
      <c r="A407" s="369" t="s">
        <v>1554</v>
      </c>
      <c r="B407" s="394" t="s">
        <v>1555</v>
      </c>
      <c r="C407" s="420" t="s">
        <v>1556</v>
      </c>
      <c r="D407" s="393" t="s">
        <v>60</v>
      </c>
      <c r="E407" s="392"/>
      <c r="F407" s="392" t="s">
        <v>475</v>
      </c>
      <c r="G407" s="392"/>
      <c r="H407" s="392"/>
      <c r="I407" s="420">
        <v>4000000</v>
      </c>
      <c r="J407" s="421" t="s">
        <v>983</v>
      </c>
    </row>
    <row r="408" spans="1:10" s="361" customFormat="1">
      <c r="A408" s="369" t="s">
        <v>1557</v>
      </c>
      <c r="B408" s="396" t="s">
        <v>1558</v>
      </c>
      <c r="C408" s="420" t="s">
        <v>1559</v>
      </c>
      <c r="D408" s="393" t="s">
        <v>60</v>
      </c>
      <c r="E408" s="392"/>
      <c r="F408" s="392" t="s">
        <v>475</v>
      </c>
      <c r="G408" s="392"/>
      <c r="H408" s="392"/>
      <c r="I408" s="420">
        <v>7000000</v>
      </c>
      <c r="J408" s="421" t="s">
        <v>983</v>
      </c>
    </row>
    <row r="409" spans="1:10" s="361" customFormat="1" ht="27.6">
      <c r="A409" s="369" t="s">
        <v>1560</v>
      </c>
      <c r="B409" s="396" t="s">
        <v>1561</v>
      </c>
      <c r="C409" s="420" t="s">
        <v>1562</v>
      </c>
      <c r="D409" s="393" t="s">
        <v>60</v>
      </c>
      <c r="E409" s="392"/>
      <c r="F409" s="392"/>
      <c r="G409" s="392" t="s">
        <v>475</v>
      </c>
      <c r="H409" s="392"/>
      <c r="I409" s="420">
        <v>50866000</v>
      </c>
      <c r="J409" s="421" t="s">
        <v>428</v>
      </c>
    </row>
    <row r="410" spans="1:10">
      <c r="A410" s="385" t="s">
        <v>1563</v>
      </c>
      <c r="B410" s="472"/>
      <c r="C410" s="512"/>
      <c r="D410" s="388"/>
      <c r="E410" s="489"/>
      <c r="F410" s="489"/>
      <c r="G410" s="489"/>
      <c r="H410" s="489"/>
      <c r="I410" s="498">
        <f>SUM(I411:I416)</f>
        <v>62500000</v>
      </c>
      <c r="J410" s="389"/>
    </row>
    <row r="411" spans="1:10" s="361" customFormat="1" ht="27.6">
      <c r="A411" s="369" t="s">
        <v>1564</v>
      </c>
      <c r="B411" s="396" t="s">
        <v>1565</v>
      </c>
      <c r="C411" s="393" t="s">
        <v>1566</v>
      </c>
      <c r="D411" s="393" t="s">
        <v>60</v>
      </c>
      <c r="E411" s="392"/>
      <c r="F411" s="392" t="s">
        <v>475</v>
      </c>
      <c r="G411" s="392" t="s">
        <v>475</v>
      </c>
      <c r="H411" s="392" t="s">
        <v>475</v>
      </c>
      <c r="I411" s="451">
        <v>40000000</v>
      </c>
      <c r="J411" s="415" t="s">
        <v>1567</v>
      </c>
    </row>
    <row r="412" spans="1:10" s="361" customFormat="1" ht="27.6">
      <c r="A412" s="369" t="s">
        <v>1568</v>
      </c>
      <c r="B412" s="396" t="s">
        <v>1569</v>
      </c>
      <c r="C412" s="393" t="s">
        <v>1570</v>
      </c>
      <c r="D412" s="393" t="s">
        <v>60</v>
      </c>
      <c r="E412" s="392"/>
      <c r="F412" s="392"/>
      <c r="G412" s="392" t="s">
        <v>475</v>
      </c>
      <c r="H412" s="392" t="s">
        <v>475</v>
      </c>
      <c r="I412" s="451">
        <v>4000000</v>
      </c>
      <c r="J412" s="415" t="s">
        <v>983</v>
      </c>
    </row>
    <row r="413" spans="1:10" s="361" customFormat="1" ht="27.6">
      <c r="A413" s="369" t="s">
        <v>1571</v>
      </c>
      <c r="B413" s="396" t="s">
        <v>1572</v>
      </c>
      <c r="C413" s="393" t="s">
        <v>1573</v>
      </c>
      <c r="D413" s="393" t="s">
        <v>60</v>
      </c>
      <c r="E413" s="392" t="s">
        <v>475</v>
      </c>
      <c r="F413" s="392" t="s">
        <v>475</v>
      </c>
      <c r="G413" s="392" t="s">
        <v>475</v>
      </c>
      <c r="H413" s="392" t="s">
        <v>475</v>
      </c>
      <c r="I413" s="468">
        <v>0</v>
      </c>
      <c r="J413" s="415"/>
    </row>
    <row r="414" spans="1:10" s="361" customFormat="1" ht="27.6">
      <c r="A414" s="369" t="s">
        <v>1574</v>
      </c>
      <c r="B414" s="394" t="s">
        <v>1575</v>
      </c>
      <c r="C414" s="393" t="s">
        <v>1576</v>
      </c>
      <c r="D414" s="393" t="s">
        <v>60</v>
      </c>
      <c r="E414" s="392"/>
      <c r="F414" s="392" t="s">
        <v>475</v>
      </c>
      <c r="G414" s="392"/>
      <c r="H414" s="392"/>
      <c r="I414" s="451">
        <v>6000000</v>
      </c>
      <c r="J414" s="421" t="s">
        <v>983</v>
      </c>
    </row>
    <row r="415" spans="1:10" s="361" customFormat="1" ht="41.4">
      <c r="A415" s="369" t="s">
        <v>1577</v>
      </c>
      <c r="B415" s="396" t="s">
        <v>1578</v>
      </c>
      <c r="C415" s="393" t="s">
        <v>1579</v>
      </c>
      <c r="D415" s="393" t="s">
        <v>60</v>
      </c>
      <c r="E415" s="392" t="s">
        <v>475</v>
      </c>
      <c r="F415" s="392" t="s">
        <v>475</v>
      </c>
      <c r="G415" s="392" t="s">
        <v>475</v>
      </c>
      <c r="H415" s="392" t="s">
        <v>475</v>
      </c>
      <c r="I415" s="418">
        <v>6500000</v>
      </c>
      <c r="J415" s="421" t="s">
        <v>983</v>
      </c>
    </row>
    <row r="416" spans="1:10" s="361" customFormat="1" ht="27.6">
      <c r="A416" s="369" t="s">
        <v>1580</v>
      </c>
      <c r="B416" s="394" t="s">
        <v>1581</v>
      </c>
      <c r="C416" s="393" t="s">
        <v>1582</v>
      </c>
      <c r="D416" s="393" t="s">
        <v>60</v>
      </c>
      <c r="E416" s="392"/>
      <c r="F416" s="392" t="s">
        <v>475</v>
      </c>
      <c r="G416" s="392" t="s">
        <v>475</v>
      </c>
      <c r="H416" s="392" t="s">
        <v>475</v>
      </c>
      <c r="I416" s="451">
        <v>6000000</v>
      </c>
      <c r="J416" s="421" t="s">
        <v>983</v>
      </c>
    </row>
    <row r="417" spans="1:10" s="361" customFormat="1" ht="27.6">
      <c r="A417" s="369" t="s">
        <v>1583</v>
      </c>
      <c r="B417" s="395" t="s">
        <v>1584</v>
      </c>
      <c r="C417" s="393" t="s">
        <v>1585</v>
      </c>
      <c r="D417" s="393" t="s">
        <v>60</v>
      </c>
      <c r="E417" s="392" t="s">
        <v>475</v>
      </c>
      <c r="F417" s="392"/>
      <c r="G417" s="392"/>
      <c r="H417" s="392"/>
      <c r="I417" s="450">
        <v>0</v>
      </c>
      <c r="J417" s="421"/>
    </row>
    <row r="418" spans="1:10">
      <c r="A418" s="382" t="s">
        <v>278</v>
      </c>
      <c r="B418" s="383" t="s">
        <v>1586</v>
      </c>
      <c r="C418" s="434"/>
      <c r="D418" s="434"/>
      <c r="E418" s="384"/>
      <c r="F418" s="384"/>
      <c r="G418" s="384"/>
      <c r="H418" s="384"/>
      <c r="I418" s="411">
        <f>SUM(I419)</f>
        <v>9200000</v>
      </c>
      <c r="J418" s="436"/>
    </row>
    <row r="419" spans="1:10">
      <c r="A419" s="385" t="s">
        <v>1587</v>
      </c>
      <c r="B419" s="472"/>
      <c r="C419" s="488"/>
      <c r="D419" s="388"/>
      <c r="E419" s="489"/>
      <c r="F419" s="489"/>
      <c r="G419" s="489"/>
      <c r="H419" s="489"/>
      <c r="I419" s="498">
        <f t="shared" ref="I419" si="10">SUM(I420:I423)</f>
        <v>9200000</v>
      </c>
      <c r="J419" s="499"/>
    </row>
    <row r="420" spans="1:10" ht="27.6">
      <c r="A420" s="369" t="s">
        <v>1588</v>
      </c>
      <c r="B420" s="396" t="s">
        <v>1589</v>
      </c>
      <c r="C420" s="393" t="s">
        <v>1590</v>
      </c>
      <c r="D420" s="393" t="s">
        <v>66</v>
      </c>
      <c r="E420" s="392" t="s">
        <v>475</v>
      </c>
      <c r="F420" s="392" t="s">
        <v>475</v>
      </c>
      <c r="G420" s="392"/>
      <c r="H420" s="392"/>
      <c r="I420" s="480">
        <v>2300000</v>
      </c>
      <c r="J420" s="392" t="s">
        <v>428</v>
      </c>
    </row>
    <row r="421" spans="1:10" ht="27.6">
      <c r="A421" s="369" t="s">
        <v>1591</v>
      </c>
      <c r="B421" s="479" t="s">
        <v>1592</v>
      </c>
      <c r="C421" s="393" t="s">
        <v>1593</v>
      </c>
      <c r="D421" s="393" t="s">
        <v>66</v>
      </c>
      <c r="E421" s="495"/>
      <c r="F421" s="495" t="s">
        <v>475</v>
      </c>
      <c r="G421" s="495" t="s">
        <v>475</v>
      </c>
      <c r="H421" s="495"/>
      <c r="I421" s="480">
        <v>3600000</v>
      </c>
      <c r="J421" s="495" t="s">
        <v>428</v>
      </c>
    </row>
    <row r="422" spans="1:10" ht="27.6">
      <c r="A422" s="369" t="s">
        <v>1594</v>
      </c>
      <c r="B422" s="479" t="s">
        <v>1592</v>
      </c>
      <c r="C422" s="393" t="s">
        <v>1595</v>
      </c>
      <c r="D422" s="393" t="s">
        <v>66</v>
      </c>
      <c r="E422" s="495"/>
      <c r="F422" s="495" t="s">
        <v>475</v>
      </c>
      <c r="G422" s="495" t="s">
        <v>475</v>
      </c>
      <c r="H422" s="495"/>
      <c r="I422" s="480">
        <v>0</v>
      </c>
      <c r="J422" s="495"/>
    </row>
    <row r="423" spans="1:10" ht="27.6">
      <c r="A423" s="369" t="s">
        <v>1596</v>
      </c>
      <c r="B423" s="479" t="s">
        <v>1592</v>
      </c>
      <c r="C423" s="393" t="s">
        <v>1597</v>
      </c>
      <c r="D423" s="393" t="s">
        <v>66</v>
      </c>
      <c r="E423" s="495"/>
      <c r="F423" s="495"/>
      <c r="G423" s="495" t="s">
        <v>475</v>
      </c>
      <c r="H423" s="495" t="s">
        <v>475</v>
      </c>
      <c r="I423" s="480">
        <v>3300000</v>
      </c>
      <c r="J423" s="495" t="s">
        <v>428</v>
      </c>
    </row>
    <row r="424" spans="1:10">
      <c r="A424" s="381">
        <v>4</v>
      </c>
      <c r="B424" s="380" t="s">
        <v>1598</v>
      </c>
      <c r="C424" s="381"/>
      <c r="D424" s="381"/>
      <c r="E424" s="376"/>
      <c r="F424" s="376"/>
      <c r="G424" s="376"/>
      <c r="H424" s="376"/>
      <c r="I424" s="409">
        <f>I425+I498+I513</f>
        <v>1775259632.8767121</v>
      </c>
      <c r="J424" s="522"/>
    </row>
    <row r="425" spans="1:10">
      <c r="A425" s="382" t="s">
        <v>1599</v>
      </c>
      <c r="B425" s="383" t="s">
        <v>1600</v>
      </c>
      <c r="C425" s="434"/>
      <c r="D425" s="434"/>
      <c r="E425" s="384"/>
      <c r="F425" s="384"/>
      <c r="G425" s="384"/>
      <c r="H425" s="384"/>
      <c r="I425" s="411">
        <f>I426+I450+I457</f>
        <v>1583940232.8767121</v>
      </c>
      <c r="J425" s="436"/>
    </row>
    <row r="426" spans="1:10">
      <c r="A426" s="385" t="s">
        <v>1601</v>
      </c>
      <c r="B426" s="386"/>
      <c r="C426" s="387"/>
      <c r="D426" s="388"/>
      <c r="E426" s="389"/>
      <c r="F426" s="389"/>
      <c r="G426" s="389"/>
      <c r="H426" s="389"/>
      <c r="I426" s="416">
        <f>SUM(I427:I449)</f>
        <v>1144478232.8767121</v>
      </c>
      <c r="J426" s="417"/>
    </row>
    <row r="427" spans="1:10" ht="41.4">
      <c r="A427" s="369" t="s">
        <v>1602</v>
      </c>
      <c r="B427" s="514" t="s">
        <v>1603</v>
      </c>
      <c r="C427" s="393" t="s">
        <v>1604</v>
      </c>
      <c r="D427" s="393" t="s">
        <v>1347</v>
      </c>
      <c r="E427" s="428"/>
      <c r="F427" s="490" t="s">
        <v>475</v>
      </c>
      <c r="G427" s="490" t="s">
        <v>475</v>
      </c>
      <c r="H427" s="490" t="s">
        <v>475</v>
      </c>
      <c r="I427" s="420">
        <v>9144000</v>
      </c>
      <c r="J427" s="523" t="s">
        <v>428</v>
      </c>
    </row>
    <row r="428" spans="1:10" s="361" customFormat="1">
      <c r="A428" s="369" t="s">
        <v>1605</v>
      </c>
      <c r="B428" s="515" t="s">
        <v>1606</v>
      </c>
      <c r="C428" s="516" t="s">
        <v>1607</v>
      </c>
      <c r="D428" s="393" t="s">
        <v>1347</v>
      </c>
      <c r="E428" s="428"/>
      <c r="F428" s="490" t="s">
        <v>475</v>
      </c>
      <c r="G428" s="490" t="s">
        <v>475</v>
      </c>
      <c r="H428" s="490" t="s">
        <v>475</v>
      </c>
      <c r="I428" s="420">
        <v>8000000</v>
      </c>
      <c r="J428" s="808" t="s">
        <v>428</v>
      </c>
    </row>
    <row r="429" spans="1:10" s="361" customFormat="1" ht="55.2">
      <c r="A429" s="369" t="s">
        <v>1608</v>
      </c>
      <c r="B429" s="394" t="s">
        <v>1609</v>
      </c>
      <c r="C429" s="393" t="s">
        <v>1610</v>
      </c>
      <c r="D429" s="393" t="s">
        <v>1347</v>
      </c>
      <c r="E429" s="428"/>
      <c r="F429" s="490" t="s">
        <v>475</v>
      </c>
      <c r="G429" s="490" t="s">
        <v>475</v>
      </c>
      <c r="H429" s="490" t="s">
        <v>475</v>
      </c>
      <c r="I429" s="420">
        <v>3500000</v>
      </c>
      <c r="J429" s="808" t="s">
        <v>1611</v>
      </c>
    </row>
    <row r="430" spans="1:10" ht="27.6">
      <c r="A430" s="369" t="s">
        <v>1612</v>
      </c>
      <c r="B430" s="396" t="s">
        <v>1613</v>
      </c>
      <c r="C430" s="393" t="s">
        <v>1614</v>
      </c>
      <c r="D430" s="393" t="s">
        <v>60</v>
      </c>
      <c r="E430" s="428" t="s">
        <v>475</v>
      </c>
      <c r="F430" s="428" t="s">
        <v>475</v>
      </c>
      <c r="G430" s="428" t="s">
        <v>475</v>
      </c>
      <c r="H430" s="428" t="s">
        <v>475</v>
      </c>
      <c r="I430" s="451">
        <v>400171232.87671202</v>
      </c>
      <c r="J430" s="523" t="s">
        <v>1429</v>
      </c>
    </row>
    <row r="431" spans="1:10" s="361" customFormat="1" ht="27.6">
      <c r="A431" s="369" t="s">
        <v>1615</v>
      </c>
      <c r="B431" s="394" t="s">
        <v>1616</v>
      </c>
      <c r="C431" s="463" t="s">
        <v>1617</v>
      </c>
      <c r="D431" s="393" t="s">
        <v>60</v>
      </c>
      <c r="E431" s="428" t="s">
        <v>475</v>
      </c>
      <c r="F431" s="428" t="s">
        <v>475</v>
      </c>
      <c r="G431" s="428" t="s">
        <v>475</v>
      </c>
      <c r="H431" s="428" t="s">
        <v>475</v>
      </c>
      <c r="I431" s="451">
        <v>20800000</v>
      </c>
      <c r="J431" s="808" t="s">
        <v>983</v>
      </c>
    </row>
    <row r="432" spans="1:10" s="361" customFormat="1" ht="27.6">
      <c r="A432" s="369" t="s">
        <v>1618</v>
      </c>
      <c r="B432" s="394" t="s">
        <v>1619</v>
      </c>
      <c r="C432" s="463" t="s">
        <v>1620</v>
      </c>
      <c r="D432" s="393" t="s">
        <v>60</v>
      </c>
      <c r="E432" s="428"/>
      <c r="F432" s="428" t="s">
        <v>475</v>
      </c>
      <c r="G432" s="428" t="s">
        <v>475</v>
      </c>
      <c r="H432" s="428" t="s">
        <v>475</v>
      </c>
      <c r="I432" s="451">
        <v>10000000</v>
      </c>
      <c r="J432" s="808" t="s">
        <v>1429</v>
      </c>
    </row>
    <row r="433" spans="1:68" s="361" customFormat="1" ht="41.4">
      <c r="A433" s="369" t="s">
        <v>1621</v>
      </c>
      <c r="B433" s="396" t="s">
        <v>1622</v>
      </c>
      <c r="C433" s="393" t="s">
        <v>1623</v>
      </c>
      <c r="D433" s="393" t="s">
        <v>60</v>
      </c>
      <c r="E433" s="428" t="s">
        <v>475</v>
      </c>
      <c r="F433" s="428" t="s">
        <v>475</v>
      </c>
      <c r="G433" s="428" t="s">
        <v>475</v>
      </c>
      <c r="H433" s="428" t="s">
        <v>475</v>
      </c>
      <c r="I433" s="451">
        <v>175000000</v>
      </c>
      <c r="J433" s="808" t="s">
        <v>428</v>
      </c>
    </row>
    <row r="434" spans="1:68" s="361" customFormat="1" ht="41.4">
      <c r="A434" s="369" t="s">
        <v>1624</v>
      </c>
      <c r="B434" s="394" t="s">
        <v>1625</v>
      </c>
      <c r="C434" s="393" t="s">
        <v>1626</v>
      </c>
      <c r="D434" s="393" t="s">
        <v>60</v>
      </c>
      <c r="E434" s="428" t="s">
        <v>475</v>
      </c>
      <c r="F434" s="428" t="s">
        <v>475</v>
      </c>
      <c r="G434" s="428" t="s">
        <v>475</v>
      </c>
      <c r="H434" s="428" t="s">
        <v>475</v>
      </c>
      <c r="I434" s="451">
        <v>15000000</v>
      </c>
      <c r="J434" s="808" t="s">
        <v>428</v>
      </c>
    </row>
    <row r="435" spans="1:68" s="361" customFormat="1" ht="27.6">
      <c r="A435" s="369" t="s">
        <v>1627</v>
      </c>
      <c r="B435" s="517" t="s">
        <v>1628</v>
      </c>
      <c r="C435" s="393" t="s">
        <v>1629</v>
      </c>
      <c r="D435" s="393" t="s">
        <v>290</v>
      </c>
      <c r="E435" s="428" t="s">
        <v>475</v>
      </c>
      <c r="F435" s="428" t="s">
        <v>475</v>
      </c>
      <c r="G435" s="428"/>
      <c r="H435" s="428"/>
      <c r="I435" s="524">
        <v>320359000</v>
      </c>
      <c r="J435" s="808" t="s">
        <v>428</v>
      </c>
    </row>
    <row r="436" spans="1:68" s="361" customFormat="1">
      <c r="A436" s="369" t="s">
        <v>1630</v>
      </c>
      <c r="B436" s="517" t="s">
        <v>1631</v>
      </c>
      <c r="C436" s="393" t="s">
        <v>1632</v>
      </c>
      <c r="D436" s="393" t="s">
        <v>290</v>
      </c>
      <c r="E436" s="428" t="s">
        <v>475</v>
      </c>
      <c r="F436" s="428" t="s">
        <v>475</v>
      </c>
      <c r="G436" s="428" t="s">
        <v>475</v>
      </c>
      <c r="H436" s="428" t="s">
        <v>475</v>
      </c>
      <c r="I436" s="524">
        <v>16724000</v>
      </c>
      <c r="J436" s="808" t="s">
        <v>428</v>
      </c>
    </row>
    <row r="437" spans="1:68" s="361" customFormat="1">
      <c r="A437" s="369" t="s">
        <v>1633</v>
      </c>
      <c r="B437" s="517" t="s">
        <v>1634</v>
      </c>
      <c r="C437" s="393" t="s">
        <v>1635</v>
      </c>
      <c r="D437" s="393" t="s">
        <v>290</v>
      </c>
      <c r="E437" s="428"/>
      <c r="F437" s="428"/>
      <c r="G437" s="428" t="s">
        <v>475</v>
      </c>
      <c r="H437" s="428" t="s">
        <v>475</v>
      </c>
      <c r="I437" s="524">
        <v>11484000</v>
      </c>
      <c r="J437" s="808" t="s">
        <v>428</v>
      </c>
    </row>
    <row r="438" spans="1:68" s="361" customFormat="1" ht="27.6">
      <c r="A438" s="369" t="s">
        <v>1636</v>
      </c>
      <c r="B438" s="517" t="s">
        <v>1637</v>
      </c>
      <c r="C438" s="393" t="s">
        <v>1638</v>
      </c>
      <c r="D438" s="393" t="s">
        <v>290</v>
      </c>
      <c r="E438" s="428" t="s">
        <v>475</v>
      </c>
      <c r="F438" s="428" t="s">
        <v>475</v>
      </c>
      <c r="G438" s="428" t="s">
        <v>475</v>
      </c>
      <c r="H438" s="428" t="s">
        <v>475</v>
      </c>
      <c r="I438" s="524">
        <v>5512000</v>
      </c>
      <c r="J438" s="808" t="s">
        <v>428</v>
      </c>
    </row>
    <row r="439" spans="1:68" s="361" customFormat="1" ht="27.6">
      <c r="A439" s="369" t="s">
        <v>1639</v>
      </c>
      <c r="B439" s="518" t="s">
        <v>1640</v>
      </c>
      <c r="C439" s="393" t="s">
        <v>1641</v>
      </c>
      <c r="D439" s="393" t="s">
        <v>290</v>
      </c>
      <c r="E439" s="428" t="s">
        <v>475</v>
      </c>
      <c r="F439" s="428" t="s">
        <v>475</v>
      </c>
      <c r="G439" s="428" t="s">
        <v>475</v>
      </c>
      <c r="H439" s="428" t="s">
        <v>475</v>
      </c>
      <c r="I439" s="524">
        <v>17500000</v>
      </c>
      <c r="J439" s="808" t="s">
        <v>428</v>
      </c>
    </row>
    <row r="440" spans="1:68" s="361" customFormat="1" ht="27.6">
      <c r="A440" s="369" t="s">
        <v>1642</v>
      </c>
      <c r="B440" s="518" t="s">
        <v>1643</v>
      </c>
      <c r="C440" s="393" t="s">
        <v>1644</v>
      </c>
      <c r="D440" s="393" t="s">
        <v>290</v>
      </c>
      <c r="E440" s="428" t="s">
        <v>475</v>
      </c>
      <c r="F440" s="428" t="s">
        <v>475</v>
      </c>
      <c r="G440" s="428" t="s">
        <v>475</v>
      </c>
      <c r="H440" s="428" t="s">
        <v>475</v>
      </c>
      <c r="I440" s="524">
        <v>7000000</v>
      </c>
      <c r="J440" s="808" t="s">
        <v>428</v>
      </c>
    </row>
    <row r="441" spans="1:68" s="361" customFormat="1" ht="41.4">
      <c r="A441" s="369" t="s">
        <v>1645</v>
      </c>
      <c r="B441" s="394" t="s">
        <v>1646</v>
      </c>
      <c r="C441" s="393" t="s">
        <v>1647</v>
      </c>
      <c r="D441" s="393" t="s">
        <v>290</v>
      </c>
      <c r="E441" s="428"/>
      <c r="F441" s="428" t="s">
        <v>475</v>
      </c>
      <c r="G441" s="428" t="s">
        <v>475</v>
      </c>
      <c r="H441" s="428" t="s">
        <v>475</v>
      </c>
      <c r="I441" s="469">
        <v>6000000</v>
      </c>
      <c r="J441" s="392"/>
    </row>
    <row r="442" spans="1:68" s="361" customFormat="1" ht="41.4">
      <c r="A442" s="369" t="s">
        <v>1648</v>
      </c>
      <c r="B442" s="394" t="s">
        <v>1649</v>
      </c>
      <c r="C442" s="393" t="s">
        <v>1650</v>
      </c>
      <c r="D442" s="393" t="s">
        <v>290</v>
      </c>
      <c r="E442" s="392" t="s">
        <v>475</v>
      </c>
      <c r="F442" s="392" t="s">
        <v>475</v>
      </c>
      <c r="G442" s="392" t="s">
        <v>475</v>
      </c>
      <c r="H442" s="392" t="s">
        <v>475</v>
      </c>
      <c r="I442" s="524">
        <v>1100000</v>
      </c>
      <c r="J442" s="808" t="s">
        <v>428</v>
      </c>
    </row>
    <row r="443" spans="1:68" s="361" customFormat="1" ht="124.2">
      <c r="A443" s="369" t="s">
        <v>1651</v>
      </c>
      <c r="B443" s="396" t="s">
        <v>1652</v>
      </c>
      <c r="C443" s="393" t="s">
        <v>1653</v>
      </c>
      <c r="D443" s="393" t="s">
        <v>290</v>
      </c>
      <c r="E443" s="392" t="s">
        <v>475</v>
      </c>
      <c r="F443" s="392" t="s">
        <v>475</v>
      </c>
      <c r="G443" s="392" t="s">
        <v>475</v>
      </c>
      <c r="H443" s="392" t="s">
        <v>475</v>
      </c>
      <c r="I443" s="524">
        <v>55054000</v>
      </c>
      <c r="J443" s="808" t="s">
        <v>428</v>
      </c>
    </row>
    <row r="444" spans="1:68" s="361" customFormat="1" ht="41.4">
      <c r="A444" s="369" t="s">
        <v>1654</v>
      </c>
      <c r="B444" s="396" t="s">
        <v>1655</v>
      </c>
      <c r="C444" s="393" t="s">
        <v>1656</v>
      </c>
      <c r="D444" s="393" t="s">
        <v>290</v>
      </c>
      <c r="E444" s="392" t="s">
        <v>475</v>
      </c>
      <c r="F444" s="392" t="s">
        <v>475</v>
      </c>
      <c r="G444" s="392" t="s">
        <v>475</v>
      </c>
      <c r="H444" s="392" t="s">
        <v>475</v>
      </c>
      <c r="I444" s="420">
        <v>1000000</v>
      </c>
      <c r="J444" s="808" t="s">
        <v>428</v>
      </c>
    </row>
    <row r="445" spans="1:68" s="361" customFormat="1" ht="27.6">
      <c r="A445" s="369" t="s">
        <v>1657</v>
      </c>
      <c r="B445" s="394" t="s">
        <v>1658</v>
      </c>
      <c r="C445" s="393" t="s">
        <v>1659</v>
      </c>
      <c r="D445" s="393" t="s">
        <v>290</v>
      </c>
      <c r="E445" s="392"/>
      <c r="F445" s="392" t="s">
        <v>475</v>
      </c>
      <c r="G445" s="392"/>
      <c r="H445" s="392"/>
      <c r="I445" s="420">
        <v>7350000</v>
      </c>
      <c r="J445" s="808" t="s">
        <v>428</v>
      </c>
    </row>
    <row r="446" spans="1:68" s="361" customFormat="1" ht="55.2">
      <c r="A446" s="369" t="s">
        <v>1660</v>
      </c>
      <c r="B446" s="394" t="s">
        <v>1661</v>
      </c>
      <c r="C446" s="393" t="s">
        <v>1662</v>
      </c>
      <c r="D446" s="393" t="s">
        <v>290</v>
      </c>
      <c r="E446" s="392" t="s">
        <v>475</v>
      </c>
      <c r="F446" s="392"/>
      <c r="G446" s="392" t="s">
        <v>475</v>
      </c>
      <c r="H446" s="392"/>
      <c r="I446" s="420">
        <v>14900000</v>
      </c>
      <c r="J446" s="808" t="s">
        <v>428</v>
      </c>
    </row>
    <row r="447" spans="1:68" ht="41.4">
      <c r="A447" s="369" t="s">
        <v>1663</v>
      </c>
      <c r="B447" s="394" t="s">
        <v>1664</v>
      </c>
      <c r="C447" s="393" t="s">
        <v>1665</v>
      </c>
      <c r="D447" s="393" t="s">
        <v>290</v>
      </c>
      <c r="E447" s="392" t="s">
        <v>475</v>
      </c>
      <c r="F447" s="392"/>
      <c r="G447" s="392" t="s">
        <v>475</v>
      </c>
      <c r="H447" s="392"/>
      <c r="I447" s="420">
        <v>14900000</v>
      </c>
      <c r="J447" s="808" t="s">
        <v>428</v>
      </c>
    </row>
    <row r="448" spans="1:68" s="359" customFormat="1" ht="27.6">
      <c r="A448" s="369" t="s">
        <v>1666</v>
      </c>
      <c r="B448" s="396" t="s">
        <v>1667</v>
      </c>
      <c r="C448" s="393" t="s">
        <v>1668</v>
      </c>
      <c r="D448" s="393" t="s">
        <v>290</v>
      </c>
      <c r="E448" s="392" t="s">
        <v>475</v>
      </c>
      <c r="F448" s="392" t="s">
        <v>475</v>
      </c>
      <c r="G448" s="392" t="s">
        <v>475</v>
      </c>
      <c r="H448" s="392" t="s">
        <v>475</v>
      </c>
      <c r="I448" s="420">
        <v>21700000</v>
      </c>
      <c r="J448" s="808" t="s">
        <v>428</v>
      </c>
      <c r="K448" s="365"/>
      <c r="L448" s="365"/>
      <c r="M448" s="365"/>
      <c r="N448" s="365"/>
      <c r="O448" s="365"/>
      <c r="P448" s="365"/>
      <c r="Q448" s="365"/>
      <c r="R448" s="365"/>
      <c r="S448" s="365"/>
      <c r="T448" s="365"/>
      <c r="U448" s="365"/>
      <c r="V448" s="365"/>
      <c r="W448" s="365"/>
      <c r="X448" s="365"/>
      <c r="Y448" s="365"/>
      <c r="Z448" s="365"/>
      <c r="AA448" s="365"/>
      <c r="AB448" s="365"/>
      <c r="AC448" s="365"/>
      <c r="AD448" s="365"/>
      <c r="AE448" s="365"/>
      <c r="AF448" s="365"/>
      <c r="AG448" s="365"/>
      <c r="AH448" s="365"/>
      <c r="AI448" s="365"/>
      <c r="AJ448" s="365"/>
      <c r="AK448" s="365"/>
      <c r="AL448" s="365"/>
      <c r="AM448" s="365"/>
      <c r="AN448" s="365"/>
      <c r="AO448" s="365"/>
      <c r="AP448" s="365"/>
      <c r="AQ448" s="365"/>
      <c r="AR448" s="365"/>
      <c r="AS448" s="365"/>
      <c r="AT448" s="365"/>
      <c r="AU448" s="365"/>
      <c r="AV448" s="365"/>
      <c r="AW448" s="365"/>
      <c r="AX448" s="365"/>
      <c r="AY448" s="365"/>
      <c r="AZ448" s="365"/>
      <c r="BA448" s="365"/>
      <c r="BB448" s="365"/>
      <c r="BC448" s="365"/>
      <c r="BD448" s="365"/>
      <c r="BE448" s="365"/>
      <c r="BF448" s="365"/>
      <c r="BG448" s="365"/>
      <c r="BH448" s="365"/>
      <c r="BI448" s="365"/>
      <c r="BJ448" s="365"/>
      <c r="BK448" s="365"/>
      <c r="BL448" s="365"/>
      <c r="BM448" s="365"/>
      <c r="BN448" s="365"/>
      <c r="BO448" s="365"/>
      <c r="BP448" s="365"/>
    </row>
    <row r="449" spans="1:10" s="361" customFormat="1" ht="27.6">
      <c r="A449" s="369" t="s">
        <v>1669</v>
      </c>
      <c r="B449" s="396" t="s">
        <v>1670</v>
      </c>
      <c r="C449" s="393" t="s">
        <v>1671</v>
      </c>
      <c r="D449" s="393" t="s">
        <v>1347</v>
      </c>
      <c r="E449" s="428"/>
      <c r="F449" s="490" t="s">
        <v>475</v>
      </c>
      <c r="G449" s="490" t="s">
        <v>475</v>
      </c>
      <c r="H449" s="490" t="s">
        <v>475</v>
      </c>
      <c r="I449" s="420">
        <v>2280000</v>
      </c>
      <c r="J449" s="808" t="s">
        <v>1672</v>
      </c>
    </row>
    <row r="450" spans="1:10" s="361" customFormat="1">
      <c r="A450" s="385" t="s">
        <v>1673</v>
      </c>
      <c r="B450" s="426"/>
      <c r="C450" s="385"/>
      <c r="D450" s="385"/>
      <c r="E450" s="496"/>
      <c r="F450" s="496"/>
      <c r="G450" s="496"/>
      <c r="H450" s="496"/>
      <c r="I450" s="527">
        <f>SUM(I451:I456)</f>
        <v>102500000</v>
      </c>
      <c r="J450" s="500"/>
    </row>
    <row r="451" spans="1:10" ht="41.4">
      <c r="A451" s="369" t="s">
        <v>1674</v>
      </c>
      <c r="B451" s="394" t="s">
        <v>1675</v>
      </c>
      <c r="C451" s="393" t="s">
        <v>1676</v>
      </c>
      <c r="D451" s="393" t="s">
        <v>292</v>
      </c>
      <c r="E451" s="392"/>
      <c r="F451" s="392" t="s">
        <v>475</v>
      </c>
      <c r="G451" s="392"/>
      <c r="H451" s="392" t="s">
        <v>475</v>
      </c>
      <c r="I451" s="469">
        <v>21000000</v>
      </c>
      <c r="J451" s="392" t="s">
        <v>1107</v>
      </c>
    </row>
    <row r="452" spans="1:10" ht="41.4">
      <c r="A452" s="369" t="s">
        <v>1677</v>
      </c>
      <c r="B452" s="396" t="s">
        <v>1678</v>
      </c>
      <c r="C452" s="393" t="s">
        <v>1679</v>
      </c>
      <c r="D452" s="393" t="s">
        <v>292</v>
      </c>
      <c r="E452" s="392" t="s">
        <v>475</v>
      </c>
      <c r="F452" s="392" t="s">
        <v>475</v>
      </c>
      <c r="G452" s="392" t="s">
        <v>475</v>
      </c>
      <c r="H452" s="392" t="s">
        <v>475</v>
      </c>
      <c r="I452" s="469">
        <v>8000000</v>
      </c>
      <c r="J452" s="392" t="s">
        <v>1107</v>
      </c>
    </row>
    <row r="453" spans="1:10" ht="55.2">
      <c r="A453" s="369" t="s">
        <v>1680</v>
      </c>
      <c r="B453" s="396" t="s">
        <v>1681</v>
      </c>
      <c r="C453" s="393" t="s">
        <v>1682</v>
      </c>
      <c r="D453" s="393" t="s">
        <v>292</v>
      </c>
      <c r="E453" s="392" t="s">
        <v>475</v>
      </c>
      <c r="F453" s="392" t="s">
        <v>475</v>
      </c>
      <c r="G453" s="392" t="s">
        <v>475</v>
      </c>
      <c r="H453" s="392" t="s">
        <v>475</v>
      </c>
      <c r="I453" s="469">
        <v>16000000</v>
      </c>
      <c r="J453" s="392" t="s">
        <v>1107</v>
      </c>
    </row>
    <row r="454" spans="1:10" ht="55.2">
      <c r="A454" s="369" t="s">
        <v>1683</v>
      </c>
      <c r="B454" s="394" t="s">
        <v>1684</v>
      </c>
      <c r="C454" s="393" t="s">
        <v>1685</v>
      </c>
      <c r="D454" s="393" t="s">
        <v>292</v>
      </c>
      <c r="E454" s="392"/>
      <c r="F454" s="392" t="s">
        <v>475</v>
      </c>
      <c r="G454" s="392"/>
      <c r="H454" s="392" t="s">
        <v>475</v>
      </c>
      <c r="I454" s="469">
        <v>7000000</v>
      </c>
      <c r="J454" s="392" t="s">
        <v>1107</v>
      </c>
    </row>
    <row r="455" spans="1:10" ht="55.2">
      <c r="A455" s="369" t="s">
        <v>1686</v>
      </c>
      <c r="B455" s="394" t="s">
        <v>1687</v>
      </c>
      <c r="C455" s="393" t="s">
        <v>1688</v>
      </c>
      <c r="D455" s="393" t="s">
        <v>292</v>
      </c>
      <c r="E455" s="392"/>
      <c r="F455" s="392" t="s">
        <v>475</v>
      </c>
      <c r="G455" s="392"/>
      <c r="H455" s="392" t="s">
        <v>475</v>
      </c>
      <c r="I455" s="469">
        <v>10000000</v>
      </c>
      <c r="J455" s="392" t="s">
        <v>1107</v>
      </c>
    </row>
    <row r="456" spans="1:10" ht="55.2">
      <c r="A456" s="369" t="s">
        <v>1689</v>
      </c>
      <c r="B456" s="396" t="s">
        <v>1690</v>
      </c>
      <c r="C456" s="393" t="s">
        <v>1691</v>
      </c>
      <c r="D456" s="393" t="s">
        <v>292</v>
      </c>
      <c r="E456" s="392" t="s">
        <v>475</v>
      </c>
      <c r="F456" s="392" t="s">
        <v>475</v>
      </c>
      <c r="G456" s="392" t="s">
        <v>475</v>
      </c>
      <c r="H456" s="392" t="s">
        <v>475</v>
      </c>
      <c r="I456" s="469">
        <v>40500000</v>
      </c>
      <c r="J456" s="528" t="s">
        <v>428</v>
      </c>
    </row>
    <row r="457" spans="1:10">
      <c r="A457" s="385" t="s">
        <v>1692</v>
      </c>
      <c r="B457" s="525"/>
      <c r="C457" s="427"/>
      <c r="D457" s="388"/>
      <c r="E457" s="489"/>
      <c r="F457" s="489"/>
      <c r="G457" s="489"/>
      <c r="H457" s="489"/>
      <c r="I457" s="498">
        <f>SUM(I458:I497)</f>
        <v>336962000</v>
      </c>
      <c r="J457" s="499"/>
    </row>
    <row r="458" spans="1:10" ht="41.4">
      <c r="A458" s="369" t="s">
        <v>1693</v>
      </c>
      <c r="B458" s="477" t="s">
        <v>1694</v>
      </c>
      <c r="C458" s="393" t="s">
        <v>1695</v>
      </c>
      <c r="D458" s="393" t="s">
        <v>290</v>
      </c>
      <c r="E458" s="392"/>
      <c r="F458" s="392" t="s">
        <v>475</v>
      </c>
      <c r="G458" s="392"/>
      <c r="H458" s="392"/>
      <c r="I458" s="420">
        <v>2250000</v>
      </c>
      <c r="J458" s="528" t="s">
        <v>428</v>
      </c>
    </row>
    <row r="459" spans="1:10">
      <c r="A459" s="369" t="s">
        <v>1696</v>
      </c>
      <c r="B459" s="477" t="s">
        <v>1694</v>
      </c>
      <c r="C459" s="393" t="s">
        <v>1697</v>
      </c>
      <c r="D459" s="393" t="s">
        <v>290</v>
      </c>
      <c r="E459" s="392"/>
      <c r="F459" s="392" t="s">
        <v>475</v>
      </c>
      <c r="G459" s="392"/>
      <c r="H459" s="392"/>
      <c r="I459" s="420">
        <v>1500000</v>
      </c>
      <c r="J459" s="528" t="s">
        <v>428</v>
      </c>
    </row>
    <row r="460" spans="1:10" ht="27.6">
      <c r="A460" s="369" t="s">
        <v>1698</v>
      </c>
      <c r="B460" s="394" t="s">
        <v>1699</v>
      </c>
      <c r="C460" s="393" t="s">
        <v>1700</v>
      </c>
      <c r="D460" s="393" t="s">
        <v>290</v>
      </c>
      <c r="E460" s="392" t="s">
        <v>475</v>
      </c>
      <c r="F460" s="392" t="s">
        <v>475</v>
      </c>
      <c r="G460" s="392" t="s">
        <v>475</v>
      </c>
      <c r="H460" s="392" t="s">
        <v>475</v>
      </c>
      <c r="I460" s="420" t="s">
        <v>555</v>
      </c>
      <c r="J460" s="528" t="s">
        <v>428</v>
      </c>
    </row>
    <row r="461" spans="1:10" ht="27.6">
      <c r="A461" s="369" t="s">
        <v>1701</v>
      </c>
      <c r="B461" s="394" t="s">
        <v>1702</v>
      </c>
      <c r="C461" s="393" t="s">
        <v>1703</v>
      </c>
      <c r="D461" s="393" t="s">
        <v>290</v>
      </c>
      <c r="E461" s="392" t="s">
        <v>475</v>
      </c>
      <c r="F461" s="392" t="s">
        <v>475</v>
      </c>
      <c r="G461" s="392" t="s">
        <v>475</v>
      </c>
      <c r="H461" s="392" t="s">
        <v>475</v>
      </c>
      <c r="I461" s="420" t="s">
        <v>555</v>
      </c>
      <c r="J461" s="528" t="s">
        <v>428</v>
      </c>
    </row>
    <row r="462" spans="1:10" ht="41.4">
      <c r="A462" s="369" t="s">
        <v>1704</v>
      </c>
      <c r="B462" s="395" t="s">
        <v>1705</v>
      </c>
      <c r="C462" s="393" t="s">
        <v>1706</v>
      </c>
      <c r="D462" s="393" t="s">
        <v>290</v>
      </c>
      <c r="E462" s="392" t="s">
        <v>475</v>
      </c>
      <c r="F462" s="392" t="s">
        <v>475</v>
      </c>
      <c r="G462" s="392" t="s">
        <v>475</v>
      </c>
      <c r="H462" s="392" t="s">
        <v>475</v>
      </c>
      <c r="I462" s="420">
        <v>7500000</v>
      </c>
      <c r="J462" s="528" t="s">
        <v>428</v>
      </c>
    </row>
    <row r="463" spans="1:10" ht="41.4">
      <c r="A463" s="369" t="s">
        <v>1707</v>
      </c>
      <c r="B463" s="396" t="s">
        <v>1708</v>
      </c>
      <c r="C463" s="393" t="s">
        <v>1709</v>
      </c>
      <c r="D463" s="393" t="s">
        <v>290</v>
      </c>
      <c r="E463" s="392" t="s">
        <v>475</v>
      </c>
      <c r="F463" s="392" t="s">
        <v>475</v>
      </c>
      <c r="G463" s="392" t="s">
        <v>475</v>
      </c>
      <c r="H463" s="392" t="s">
        <v>475</v>
      </c>
      <c r="I463" s="420">
        <v>25000000</v>
      </c>
      <c r="J463" s="528" t="s">
        <v>428</v>
      </c>
    </row>
    <row r="464" spans="1:10" ht="27.6">
      <c r="A464" s="369" t="s">
        <v>1710</v>
      </c>
      <c r="B464" s="395" t="s">
        <v>1711</v>
      </c>
      <c r="C464" s="393" t="s">
        <v>1712</v>
      </c>
      <c r="D464" s="393" t="s">
        <v>290</v>
      </c>
      <c r="E464" s="392" t="s">
        <v>475</v>
      </c>
      <c r="F464" s="392" t="s">
        <v>475</v>
      </c>
      <c r="G464" s="392" t="s">
        <v>475</v>
      </c>
      <c r="H464" s="392" t="s">
        <v>475</v>
      </c>
      <c r="I464" s="420">
        <v>46579000</v>
      </c>
      <c r="J464" s="528" t="s">
        <v>428</v>
      </c>
    </row>
    <row r="465" spans="1:10" ht="27.6">
      <c r="A465" s="369" t="s">
        <v>1713</v>
      </c>
      <c r="B465" s="394" t="s">
        <v>1714</v>
      </c>
      <c r="C465" s="393" t="s">
        <v>1715</v>
      </c>
      <c r="D465" s="393" t="s">
        <v>290</v>
      </c>
      <c r="E465" s="392" t="s">
        <v>475</v>
      </c>
      <c r="F465" s="392" t="s">
        <v>475</v>
      </c>
      <c r="G465" s="392" t="s">
        <v>475</v>
      </c>
      <c r="H465" s="392" t="s">
        <v>475</v>
      </c>
      <c r="I465" s="420">
        <v>8749000</v>
      </c>
      <c r="J465" s="528" t="s">
        <v>428</v>
      </c>
    </row>
    <row r="466" spans="1:10" ht="55.2">
      <c r="A466" s="369" t="s">
        <v>1716</v>
      </c>
      <c r="B466" s="396" t="s">
        <v>1717</v>
      </c>
      <c r="C466" s="393" t="s">
        <v>1718</v>
      </c>
      <c r="D466" s="393" t="s">
        <v>290</v>
      </c>
      <c r="E466" s="428" t="s">
        <v>475</v>
      </c>
      <c r="F466" s="428" t="s">
        <v>475</v>
      </c>
      <c r="G466" s="428" t="s">
        <v>475</v>
      </c>
      <c r="H466" s="428" t="s">
        <v>475</v>
      </c>
      <c r="I466" s="420">
        <v>9478000</v>
      </c>
      <c r="J466" s="528" t="s">
        <v>428</v>
      </c>
    </row>
    <row r="467" spans="1:10" ht="27.6">
      <c r="A467" s="369" t="s">
        <v>1719</v>
      </c>
      <c r="B467" s="394" t="s">
        <v>1720</v>
      </c>
      <c r="C467" s="393" t="s">
        <v>1721</v>
      </c>
      <c r="D467" s="393" t="s">
        <v>290</v>
      </c>
      <c r="E467" s="392"/>
      <c r="F467" s="392"/>
      <c r="G467" s="392" t="s">
        <v>475</v>
      </c>
      <c r="H467" s="392"/>
      <c r="I467" s="420">
        <v>30000000</v>
      </c>
      <c r="J467" s="528" t="s">
        <v>428</v>
      </c>
    </row>
    <row r="468" spans="1:10" ht="27.6">
      <c r="A468" s="369" t="s">
        <v>1722</v>
      </c>
      <c r="B468" s="394" t="s">
        <v>1723</v>
      </c>
      <c r="C468" s="393" t="s">
        <v>1724</v>
      </c>
      <c r="D468" s="393" t="s">
        <v>290</v>
      </c>
      <c r="E468" s="392" t="s">
        <v>475</v>
      </c>
      <c r="F468" s="392" t="s">
        <v>475</v>
      </c>
      <c r="G468" s="392" t="s">
        <v>475</v>
      </c>
      <c r="H468" s="392" t="s">
        <v>475</v>
      </c>
      <c r="I468" s="420">
        <v>4584000</v>
      </c>
      <c r="J468" s="528"/>
    </row>
    <row r="469" spans="1:10" ht="27.6">
      <c r="A469" s="369" t="s">
        <v>1725</v>
      </c>
      <c r="B469" s="395" t="s">
        <v>1726</v>
      </c>
      <c r="C469" s="393" t="s">
        <v>1727</v>
      </c>
      <c r="D469" s="393" t="s">
        <v>290</v>
      </c>
      <c r="E469" s="392"/>
      <c r="F469" s="392" t="s">
        <v>475</v>
      </c>
      <c r="G469" s="392"/>
      <c r="H469" s="392" t="s">
        <v>475</v>
      </c>
      <c r="I469" s="420">
        <v>14900000</v>
      </c>
      <c r="J469" s="528" t="s">
        <v>428</v>
      </c>
    </row>
    <row r="470" spans="1:10" ht="27.6">
      <c r="A470" s="369" t="s">
        <v>1728</v>
      </c>
      <c r="B470" s="394" t="s">
        <v>1729</v>
      </c>
      <c r="C470" s="393" t="s">
        <v>1730</v>
      </c>
      <c r="D470" s="393" t="s">
        <v>1731</v>
      </c>
      <c r="E470" s="392" t="s">
        <v>475</v>
      </c>
      <c r="F470" s="392" t="s">
        <v>475</v>
      </c>
      <c r="G470" s="392" t="s">
        <v>475</v>
      </c>
      <c r="H470" s="392"/>
      <c r="I470" s="420">
        <v>17500000</v>
      </c>
      <c r="J470" s="528" t="s">
        <v>1732</v>
      </c>
    </row>
    <row r="471" spans="1:10">
      <c r="A471" s="369" t="s">
        <v>1733</v>
      </c>
      <c r="B471" s="396" t="s">
        <v>1734</v>
      </c>
      <c r="C471" s="393" t="s">
        <v>1735</v>
      </c>
      <c r="D471" s="393" t="s">
        <v>1731</v>
      </c>
      <c r="E471" s="392"/>
      <c r="F471" s="392" t="s">
        <v>475</v>
      </c>
      <c r="G471" s="392" t="s">
        <v>475</v>
      </c>
      <c r="H471" s="392" t="s">
        <v>475</v>
      </c>
      <c r="I471" s="420">
        <v>25000000</v>
      </c>
      <c r="J471" s="528" t="s">
        <v>428</v>
      </c>
    </row>
    <row r="472" spans="1:10">
      <c r="A472" s="369" t="s">
        <v>1736</v>
      </c>
      <c r="B472" s="396" t="s">
        <v>1737</v>
      </c>
      <c r="C472" s="393" t="s">
        <v>1738</v>
      </c>
      <c r="D472" s="393" t="s">
        <v>1731</v>
      </c>
      <c r="E472" s="392"/>
      <c r="F472" s="392"/>
      <c r="G472" s="392" t="s">
        <v>475</v>
      </c>
      <c r="H472" s="392" t="s">
        <v>475</v>
      </c>
      <c r="I472" s="420">
        <f>2*2996000</f>
        <v>5992000</v>
      </c>
      <c r="J472" s="528" t="s">
        <v>1732</v>
      </c>
    </row>
    <row r="473" spans="1:10" ht="27.6">
      <c r="A473" s="369" t="s">
        <v>1739</v>
      </c>
      <c r="B473" s="394" t="s">
        <v>1740</v>
      </c>
      <c r="C473" s="393" t="s">
        <v>1741</v>
      </c>
      <c r="D473" s="393" t="s">
        <v>1731</v>
      </c>
      <c r="E473" s="392"/>
      <c r="F473" s="392" t="s">
        <v>475</v>
      </c>
      <c r="G473" s="392" t="s">
        <v>475</v>
      </c>
      <c r="H473" s="392" t="s">
        <v>475</v>
      </c>
      <c r="I473" s="420">
        <v>1500000</v>
      </c>
      <c r="J473" s="528" t="s">
        <v>1732</v>
      </c>
    </row>
    <row r="474" spans="1:10" ht="69">
      <c r="A474" s="369" t="s">
        <v>1742</v>
      </c>
      <c r="B474" s="394" t="s">
        <v>1743</v>
      </c>
      <c r="C474" s="393" t="s">
        <v>1744</v>
      </c>
      <c r="D474" s="393" t="s">
        <v>1731</v>
      </c>
      <c r="E474" s="392"/>
      <c r="F474" s="392" t="s">
        <v>475</v>
      </c>
      <c r="G474" s="392" t="s">
        <v>475</v>
      </c>
      <c r="H474" s="392" t="s">
        <v>475</v>
      </c>
      <c r="I474" s="420">
        <v>9555000</v>
      </c>
      <c r="J474" s="528" t="s">
        <v>1732</v>
      </c>
    </row>
    <row r="475" spans="1:10" ht="41.4">
      <c r="A475" s="369" t="s">
        <v>1745</v>
      </c>
      <c r="B475" s="394" t="s">
        <v>1746</v>
      </c>
      <c r="C475" s="393" t="s">
        <v>1747</v>
      </c>
      <c r="D475" s="393" t="s">
        <v>1731</v>
      </c>
      <c r="E475" s="392"/>
      <c r="F475" s="392" t="s">
        <v>475</v>
      </c>
      <c r="G475" s="392" t="s">
        <v>475</v>
      </c>
      <c r="H475" s="392" t="s">
        <v>475</v>
      </c>
      <c r="I475" s="420">
        <v>3100000</v>
      </c>
      <c r="J475" s="528" t="s">
        <v>1732</v>
      </c>
    </row>
    <row r="476" spans="1:10" ht="41.4">
      <c r="A476" s="369" t="s">
        <v>1748</v>
      </c>
      <c r="B476" s="394" t="s">
        <v>1749</v>
      </c>
      <c r="C476" s="393" t="s">
        <v>1750</v>
      </c>
      <c r="D476" s="393" t="s">
        <v>1731</v>
      </c>
      <c r="E476" s="392"/>
      <c r="F476" s="392"/>
      <c r="G476" s="392" t="s">
        <v>475</v>
      </c>
      <c r="H476" s="392" t="s">
        <v>475</v>
      </c>
      <c r="I476" s="420">
        <v>10000000</v>
      </c>
      <c r="J476" s="528" t="s">
        <v>428</v>
      </c>
    </row>
    <row r="477" spans="1:10">
      <c r="A477" s="369" t="s">
        <v>1751</v>
      </c>
      <c r="B477" s="809" t="s">
        <v>1752</v>
      </c>
      <c r="C477" s="393" t="s">
        <v>1753</v>
      </c>
      <c r="D477" s="393" t="s">
        <v>1731</v>
      </c>
      <c r="E477" s="392"/>
      <c r="F477" s="392" t="s">
        <v>475</v>
      </c>
      <c r="G477" s="392" t="s">
        <v>475</v>
      </c>
      <c r="H477" s="392" t="s">
        <v>475</v>
      </c>
      <c r="I477" s="420">
        <v>12000000</v>
      </c>
      <c r="J477" s="528" t="s">
        <v>428</v>
      </c>
    </row>
    <row r="478" spans="1:10" ht="27.6">
      <c r="A478" s="369" t="s">
        <v>1754</v>
      </c>
      <c r="B478" s="394" t="s">
        <v>1755</v>
      </c>
      <c r="C478" s="393" t="s">
        <v>1756</v>
      </c>
      <c r="D478" s="393" t="s">
        <v>1731</v>
      </c>
      <c r="E478" s="392"/>
      <c r="F478" s="392"/>
      <c r="G478" s="392" t="s">
        <v>475</v>
      </c>
      <c r="H478" s="392" t="s">
        <v>475</v>
      </c>
      <c r="I478" s="420">
        <v>0</v>
      </c>
      <c r="J478" s="528" t="s">
        <v>428</v>
      </c>
    </row>
    <row r="479" spans="1:10" ht="27.6">
      <c r="A479" s="369" t="s">
        <v>1757</v>
      </c>
      <c r="B479" s="396" t="s">
        <v>1758</v>
      </c>
      <c r="C479" s="393" t="s">
        <v>1759</v>
      </c>
      <c r="D479" s="393" t="s">
        <v>1731</v>
      </c>
      <c r="E479" s="392"/>
      <c r="F479" s="392" t="s">
        <v>475</v>
      </c>
      <c r="G479" s="392" t="s">
        <v>475</v>
      </c>
      <c r="H479" s="392" t="s">
        <v>475</v>
      </c>
      <c r="I479" s="420">
        <v>20000000</v>
      </c>
      <c r="J479" s="528" t="s">
        <v>1732</v>
      </c>
    </row>
    <row r="480" spans="1:10" ht="27.6">
      <c r="A480" s="369" t="s">
        <v>1760</v>
      </c>
      <c r="B480" s="394" t="s">
        <v>1761</v>
      </c>
      <c r="C480" s="393" t="s">
        <v>1762</v>
      </c>
      <c r="D480" s="393" t="s">
        <v>1731</v>
      </c>
      <c r="E480" s="392" t="s">
        <v>475</v>
      </c>
      <c r="F480" s="392" t="s">
        <v>475</v>
      </c>
      <c r="G480" s="392" t="s">
        <v>475</v>
      </c>
      <c r="H480" s="392" t="s">
        <v>475</v>
      </c>
      <c r="I480" s="420">
        <v>3000000</v>
      </c>
      <c r="J480" s="528" t="s">
        <v>1732</v>
      </c>
    </row>
    <row r="481" spans="1:10" ht="27.6">
      <c r="A481" s="369" t="s">
        <v>1763</v>
      </c>
      <c r="B481" s="394" t="s">
        <v>1764</v>
      </c>
      <c r="C481" s="393" t="s">
        <v>1765</v>
      </c>
      <c r="D481" s="393" t="s">
        <v>1731</v>
      </c>
      <c r="E481" s="392"/>
      <c r="F481" s="392" t="s">
        <v>475</v>
      </c>
      <c r="G481" s="392" t="s">
        <v>475</v>
      </c>
      <c r="H481" s="392" t="s">
        <v>475</v>
      </c>
      <c r="I481" s="529">
        <v>4000000</v>
      </c>
      <c r="J481" s="528" t="s">
        <v>1732</v>
      </c>
    </row>
    <row r="482" spans="1:10">
      <c r="A482" s="369" t="s">
        <v>1766</v>
      </c>
      <c r="B482" s="394" t="s">
        <v>1767</v>
      </c>
      <c r="C482" s="372" t="s">
        <v>1768</v>
      </c>
      <c r="D482" s="393" t="s">
        <v>1731</v>
      </c>
      <c r="E482" s="392"/>
      <c r="F482" s="392" t="s">
        <v>475</v>
      </c>
      <c r="G482" s="392" t="s">
        <v>475</v>
      </c>
      <c r="H482" s="392" t="s">
        <v>475</v>
      </c>
      <c r="I482" s="529">
        <v>500000</v>
      </c>
      <c r="J482" s="528" t="s">
        <v>428</v>
      </c>
    </row>
    <row r="483" spans="1:10" ht="41.4">
      <c r="A483" s="369" t="s">
        <v>1769</v>
      </c>
      <c r="B483" s="396" t="s">
        <v>1770</v>
      </c>
      <c r="C483" s="516" t="s">
        <v>1771</v>
      </c>
      <c r="D483" s="393" t="s">
        <v>1731</v>
      </c>
      <c r="E483" s="392"/>
      <c r="F483" s="392" t="s">
        <v>475</v>
      </c>
      <c r="G483" s="392" t="s">
        <v>475</v>
      </c>
      <c r="H483" s="392" t="s">
        <v>475</v>
      </c>
      <c r="I483" s="529">
        <v>5000000</v>
      </c>
      <c r="J483" s="528" t="s">
        <v>428</v>
      </c>
    </row>
    <row r="484" spans="1:10" ht="27.6">
      <c r="A484" s="369" t="s">
        <v>1772</v>
      </c>
      <c r="B484" s="396" t="s">
        <v>1773</v>
      </c>
      <c r="C484" s="807" t="s">
        <v>1774</v>
      </c>
      <c r="D484" s="393" t="s">
        <v>1731</v>
      </c>
      <c r="E484" s="392"/>
      <c r="F484" s="392"/>
      <c r="G484" s="392" t="s">
        <v>475</v>
      </c>
      <c r="H484" s="392" t="s">
        <v>475</v>
      </c>
      <c r="I484" s="530">
        <v>9500000</v>
      </c>
      <c r="J484" s="528" t="s">
        <v>428</v>
      </c>
    </row>
    <row r="485" spans="1:10" ht="41.4">
      <c r="A485" s="369" t="s">
        <v>1775</v>
      </c>
      <c r="B485" s="394" t="s">
        <v>1776</v>
      </c>
      <c r="C485" s="393" t="s">
        <v>1777</v>
      </c>
      <c r="D485" s="393" t="s">
        <v>1731</v>
      </c>
      <c r="E485" s="392"/>
      <c r="F485" s="392" t="s">
        <v>475</v>
      </c>
      <c r="G485" s="392" t="s">
        <v>475</v>
      </c>
      <c r="H485" s="392" t="s">
        <v>475</v>
      </c>
      <c r="I485" s="530">
        <v>1500000</v>
      </c>
      <c r="J485" s="528" t="s">
        <v>428</v>
      </c>
    </row>
    <row r="486" spans="1:10" ht="41.4">
      <c r="A486" s="369" t="s">
        <v>1778</v>
      </c>
      <c r="B486" s="394" t="s">
        <v>1779</v>
      </c>
      <c r="C486" s="393" t="s">
        <v>1780</v>
      </c>
      <c r="D486" s="393" t="s">
        <v>1731</v>
      </c>
      <c r="E486" s="392"/>
      <c r="F486" s="392" t="s">
        <v>475</v>
      </c>
      <c r="G486" s="392" t="s">
        <v>475</v>
      </c>
      <c r="H486" s="392" t="s">
        <v>475</v>
      </c>
      <c r="I486" s="530">
        <v>3500000</v>
      </c>
      <c r="J486" s="528" t="s">
        <v>428</v>
      </c>
    </row>
    <row r="487" spans="1:10">
      <c r="A487" s="369" t="s">
        <v>1781</v>
      </c>
      <c r="B487" s="394" t="s">
        <v>1782</v>
      </c>
      <c r="C487" s="393" t="s">
        <v>1783</v>
      </c>
      <c r="D487" s="393" t="s">
        <v>1731</v>
      </c>
      <c r="E487" s="392" t="s">
        <v>475</v>
      </c>
      <c r="F487" s="392" t="s">
        <v>475</v>
      </c>
      <c r="G487" s="392" t="s">
        <v>475</v>
      </c>
      <c r="H487" s="392" t="s">
        <v>475</v>
      </c>
      <c r="I487" s="530">
        <v>4500000</v>
      </c>
      <c r="J487" s="528" t="s">
        <v>428</v>
      </c>
    </row>
    <row r="488" spans="1:10" ht="27.6">
      <c r="A488" s="369" t="s">
        <v>1784</v>
      </c>
      <c r="B488" s="394" t="s">
        <v>1785</v>
      </c>
      <c r="C488" s="393" t="s">
        <v>1786</v>
      </c>
      <c r="D488" s="393" t="s">
        <v>1731</v>
      </c>
      <c r="E488" s="392" t="s">
        <v>475</v>
      </c>
      <c r="F488" s="392" t="s">
        <v>475</v>
      </c>
      <c r="G488" s="392" t="s">
        <v>475</v>
      </c>
      <c r="H488" s="392" t="s">
        <v>475</v>
      </c>
      <c r="I488" s="530">
        <v>5000000</v>
      </c>
      <c r="J488" s="528" t="s">
        <v>428</v>
      </c>
    </row>
    <row r="489" spans="1:10" ht="27.6">
      <c r="A489" s="369" t="s">
        <v>1787</v>
      </c>
      <c r="B489" s="394" t="s">
        <v>1788</v>
      </c>
      <c r="C489" s="393" t="s">
        <v>1789</v>
      </c>
      <c r="D489" s="393" t="s">
        <v>1731</v>
      </c>
      <c r="E489" s="392"/>
      <c r="F489" s="392" t="s">
        <v>475</v>
      </c>
      <c r="G489" s="392" t="s">
        <v>475</v>
      </c>
      <c r="H489" s="392" t="s">
        <v>475</v>
      </c>
      <c r="I489" s="530">
        <v>3500000</v>
      </c>
      <c r="J489" s="528" t="s">
        <v>428</v>
      </c>
    </row>
    <row r="490" spans="1:10" ht="41.4">
      <c r="A490" s="369" t="s">
        <v>1790</v>
      </c>
      <c r="B490" s="394" t="s">
        <v>1791</v>
      </c>
      <c r="C490" s="393" t="s">
        <v>1792</v>
      </c>
      <c r="D490" s="393" t="s">
        <v>1731</v>
      </c>
      <c r="E490" s="392" t="s">
        <v>475</v>
      </c>
      <c r="F490" s="392"/>
      <c r="G490" s="392"/>
      <c r="H490" s="392"/>
      <c r="I490" s="530">
        <v>1000000</v>
      </c>
      <c r="J490" s="528" t="s">
        <v>428</v>
      </c>
    </row>
    <row r="491" spans="1:10" ht="41.4">
      <c r="A491" s="369" t="s">
        <v>1793</v>
      </c>
      <c r="B491" s="396" t="s">
        <v>1794</v>
      </c>
      <c r="C491" s="393" t="s">
        <v>1795</v>
      </c>
      <c r="D491" s="393" t="s">
        <v>1731</v>
      </c>
      <c r="E491" s="392"/>
      <c r="F491" s="392"/>
      <c r="G491" s="392" t="s">
        <v>475</v>
      </c>
      <c r="H491" s="392" t="s">
        <v>475</v>
      </c>
      <c r="I491" s="530">
        <v>1000000</v>
      </c>
      <c r="J491" s="528" t="s">
        <v>428</v>
      </c>
    </row>
    <row r="492" spans="1:10" ht="27.6">
      <c r="A492" s="369" t="s">
        <v>1796</v>
      </c>
      <c r="B492" s="394" t="s">
        <v>1797</v>
      </c>
      <c r="C492" s="393" t="s">
        <v>1798</v>
      </c>
      <c r="D492" s="393" t="s">
        <v>1731</v>
      </c>
      <c r="E492" s="392"/>
      <c r="F492" s="392" t="s">
        <v>475</v>
      </c>
      <c r="G492" s="392"/>
      <c r="H492" s="392"/>
      <c r="I492" s="530">
        <v>1000000</v>
      </c>
      <c r="J492" s="528" t="s">
        <v>428</v>
      </c>
    </row>
    <row r="493" spans="1:10">
      <c r="A493" s="369" t="s">
        <v>1799</v>
      </c>
      <c r="B493" s="394" t="s">
        <v>1800</v>
      </c>
      <c r="C493" s="393" t="s">
        <v>1801</v>
      </c>
      <c r="D493" s="393" t="s">
        <v>1731</v>
      </c>
      <c r="E493" s="392" t="s">
        <v>475</v>
      </c>
      <c r="F493" s="392" t="s">
        <v>475</v>
      </c>
      <c r="G493" s="392"/>
      <c r="H493" s="392"/>
      <c r="I493" s="530">
        <v>1000000</v>
      </c>
      <c r="J493" s="528" t="s">
        <v>428</v>
      </c>
    </row>
    <row r="494" spans="1:10" ht="27.6">
      <c r="A494" s="369" t="s">
        <v>1802</v>
      </c>
      <c r="B494" s="394" t="s">
        <v>1803</v>
      </c>
      <c r="C494" s="393" t="s">
        <v>1804</v>
      </c>
      <c r="D494" s="393" t="s">
        <v>1731</v>
      </c>
      <c r="E494" s="392" t="s">
        <v>475</v>
      </c>
      <c r="F494" s="392"/>
      <c r="G494" s="392"/>
      <c r="H494" s="392"/>
      <c r="I494" s="530">
        <v>1000000</v>
      </c>
      <c r="J494" s="528" t="s">
        <v>428</v>
      </c>
    </row>
    <row r="495" spans="1:10" ht="41.4">
      <c r="A495" s="369" t="s">
        <v>1805</v>
      </c>
      <c r="B495" s="394" t="s">
        <v>1806</v>
      </c>
      <c r="C495" s="393" t="s">
        <v>1807</v>
      </c>
      <c r="D495" s="393" t="s">
        <v>1731</v>
      </c>
      <c r="E495" s="392" t="s">
        <v>475</v>
      </c>
      <c r="F495" s="392"/>
      <c r="G495" s="392"/>
      <c r="H495" s="392"/>
      <c r="I495" s="530">
        <v>1000000</v>
      </c>
      <c r="J495" s="528" t="s">
        <v>428</v>
      </c>
    </row>
    <row r="496" spans="1:10" ht="27.6">
      <c r="A496" s="369" t="s">
        <v>1808</v>
      </c>
      <c r="B496" s="396" t="s">
        <v>1809</v>
      </c>
      <c r="C496" s="393" t="s">
        <v>1810</v>
      </c>
      <c r="D496" s="393" t="s">
        <v>1731</v>
      </c>
      <c r="E496" s="392" t="s">
        <v>475</v>
      </c>
      <c r="F496" s="392" t="s">
        <v>475</v>
      </c>
      <c r="G496" s="392" t="s">
        <v>475</v>
      </c>
      <c r="H496" s="392" t="s">
        <v>475</v>
      </c>
      <c r="I496" s="530">
        <v>20775000</v>
      </c>
      <c r="J496" s="528" t="s">
        <v>428</v>
      </c>
    </row>
    <row r="497" spans="1:10" ht="27.6">
      <c r="A497" s="369" t="s">
        <v>1811</v>
      </c>
      <c r="B497" s="394" t="s">
        <v>1812</v>
      </c>
      <c r="C497" s="393" t="s">
        <v>1813</v>
      </c>
      <c r="D497" s="393" t="s">
        <v>1731</v>
      </c>
      <c r="E497" s="392"/>
      <c r="F497" s="392" t="s">
        <v>475</v>
      </c>
      <c r="G497" s="392"/>
      <c r="H497" s="392"/>
      <c r="I497" s="530">
        <v>15000000</v>
      </c>
      <c r="J497" s="528" t="s">
        <v>428</v>
      </c>
    </row>
    <row r="498" spans="1:10" s="361" customFormat="1">
      <c r="A498" s="382" t="s">
        <v>311</v>
      </c>
      <c r="B498" s="383" t="s">
        <v>1814</v>
      </c>
      <c r="C498" s="434"/>
      <c r="D498" s="434"/>
      <c r="E498" s="384"/>
      <c r="F498" s="384"/>
      <c r="G498" s="384"/>
      <c r="H498" s="384"/>
      <c r="I498" s="411">
        <f>SUM(I499)</f>
        <v>101101400</v>
      </c>
      <c r="J498" s="436"/>
    </row>
    <row r="499" spans="1:10" s="361" customFormat="1">
      <c r="A499" s="369" t="s">
        <v>1815</v>
      </c>
      <c r="B499" s="525"/>
      <c r="C499" s="512"/>
      <c r="D499" s="388"/>
      <c r="E499" s="489"/>
      <c r="F499" s="489"/>
      <c r="G499" s="489"/>
      <c r="H499" s="489"/>
      <c r="I499" s="498">
        <f>SUM(I500:I512)</f>
        <v>101101400</v>
      </c>
      <c r="J499" s="499"/>
    </row>
    <row r="500" spans="1:10" s="361" customFormat="1" ht="27.6">
      <c r="A500" s="369" t="s">
        <v>1816</v>
      </c>
      <c r="B500" s="396" t="s">
        <v>1817</v>
      </c>
      <c r="C500" s="393" t="s">
        <v>1818</v>
      </c>
      <c r="D500" s="393" t="s">
        <v>315</v>
      </c>
      <c r="E500" s="392" t="s">
        <v>475</v>
      </c>
      <c r="F500" s="392" t="s">
        <v>475</v>
      </c>
      <c r="G500" s="392" t="s">
        <v>475</v>
      </c>
      <c r="H500" s="392" t="s">
        <v>475</v>
      </c>
      <c r="I500" s="420">
        <v>992000</v>
      </c>
      <c r="J500" s="528" t="s">
        <v>428</v>
      </c>
    </row>
    <row r="501" spans="1:10" s="361" customFormat="1" ht="41.4">
      <c r="A501" s="369" t="s">
        <v>1819</v>
      </c>
      <c r="B501" s="396" t="s">
        <v>1820</v>
      </c>
      <c r="C501" s="393" t="s">
        <v>1821</v>
      </c>
      <c r="D501" s="393" t="s">
        <v>315</v>
      </c>
      <c r="E501" s="392"/>
      <c r="F501" s="392" t="s">
        <v>475</v>
      </c>
      <c r="G501" s="392" t="s">
        <v>475</v>
      </c>
      <c r="H501" s="392" t="s">
        <v>475</v>
      </c>
      <c r="I501" s="420">
        <v>15338000</v>
      </c>
      <c r="J501" s="528" t="s">
        <v>428</v>
      </c>
    </row>
    <row r="502" spans="1:10" s="361" customFormat="1" ht="41.4">
      <c r="A502" s="369" t="s">
        <v>1822</v>
      </c>
      <c r="B502" s="394" t="s">
        <v>1823</v>
      </c>
      <c r="C502" s="393" t="s">
        <v>1824</v>
      </c>
      <c r="D502" s="393" t="s">
        <v>315</v>
      </c>
      <c r="E502" s="392"/>
      <c r="F502" s="392" t="s">
        <v>475</v>
      </c>
      <c r="G502" s="392" t="s">
        <v>475</v>
      </c>
      <c r="H502" s="392" t="s">
        <v>475</v>
      </c>
      <c r="I502" s="420">
        <v>6725000</v>
      </c>
      <c r="J502" s="528" t="s">
        <v>428</v>
      </c>
    </row>
    <row r="503" spans="1:10" s="361" customFormat="1" ht="41.4">
      <c r="A503" s="369" t="s">
        <v>1825</v>
      </c>
      <c r="B503" s="394" t="s">
        <v>1826</v>
      </c>
      <c r="C503" s="393" t="s">
        <v>1827</v>
      </c>
      <c r="D503" s="393" t="s">
        <v>315</v>
      </c>
      <c r="E503" s="392"/>
      <c r="F503" s="392" t="s">
        <v>475</v>
      </c>
      <c r="G503" s="392" t="s">
        <v>475</v>
      </c>
      <c r="H503" s="392" t="s">
        <v>475</v>
      </c>
      <c r="I503" s="420">
        <v>6725000</v>
      </c>
      <c r="J503" s="528" t="s">
        <v>428</v>
      </c>
    </row>
    <row r="504" spans="1:10" s="361" customFormat="1" ht="41.4">
      <c r="A504" s="369" t="s">
        <v>1828</v>
      </c>
      <c r="B504" s="394" t="s">
        <v>1829</v>
      </c>
      <c r="C504" s="393" t="s">
        <v>1830</v>
      </c>
      <c r="D504" s="393" t="s">
        <v>315</v>
      </c>
      <c r="E504" s="392"/>
      <c r="F504" s="392" t="s">
        <v>475</v>
      </c>
      <c r="G504" s="392"/>
      <c r="H504" s="392" t="s">
        <v>475</v>
      </c>
      <c r="I504" s="420">
        <v>1500000</v>
      </c>
      <c r="J504" s="528" t="s">
        <v>428</v>
      </c>
    </row>
    <row r="505" spans="1:10" s="361" customFormat="1" ht="41.4">
      <c r="A505" s="369" t="s">
        <v>1831</v>
      </c>
      <c r="B505" s="396" t="s">
        <v>1832</v>
      </c>
      <c r="C505" s="393" t="s">
        <v>1833</v>
      </c>
      <c r="D505" s="393" t="s">
        <v>315</v>
      </c>
      <c r="E505" s="392"/>
      <c r="F505" s="392" t="s">
        <v>475</v>
      </c>
      <c r="G505" s="392"/>
      <c r="H505" s="392"/>
      <c r="I505" s="420">
        <v>1000000</v>
      </c>
      <c r="J505" s="528" t="s">
        <v>428</v>
      </c>
    </row>
    <row r="506" spans="1:10" s="361" customFormat="1" ht="41.4">
      <c r="A506" s="369" t="s">
        <v>1834</v>
      </c>
      <c r="B506" s="396" t="s">
        <v>1835</v>
      </c>
      <c r="C506" s="393" t="s">
        <v>1836</v>
      </c>
      <c r="D506" s="393" t="s">
        <v>315</v>
      </c>
      <c r="E506" s="392" t="s">
        <v>475</v>
      </c>
      <c r="F506" s="392" t="s">
        <v>475</v>
      </c>
      <c r="G506" s="392" t="s">
        <v>475</v>
      </c>
      <c r="H506" s="392"/>
      <c r="I506" s="420">
        <v>11762200</v>
      </c>
      <c r="J506" s="528" t="s">
        <v>428</v>
      </c>
    </row>
    <row r="507" spans="1:10" s="361" customFormat="1" ht="41.4">
      <c r="A507" s="369" t="s">
        <v>1837</v>
      </c>
      <c r="B507" s="394" t="s">
        <v>1838</v>
      </c>
      <c r="C507" s="393" t="s">
        <v>1839</v>
      </c>
      <c r="D507" s="393" t="s">
        <v>315</v>
      </c>
      <c r="E507" s="392"/>
      <c r="F507" s="392" t="s">
        <v>475</v>
      </c>
      <c r="G507" s="392" t="s">
        <v>475</v>
      </c>
      <c r="H507" s="392" t="s">
        <v>475</v>
      </c>
      <c r="I507" s="420">
        <v>6725000</v>
      </c>
      <c r="J507" s="528" t="s">
        <v>428</v>
      </c>
    </row>
    <row r="508" spans="1:10" s="361" customFormat="1" ht="41.4">
      <c r="A508" s="369" t="s">
        <v>1840</v>
      </c>
      <c r="B508" s="394" t="s">
        <v>1841</v>
      </c>
      <c r="C508" s="393" t="s">
        <v>1842</v>
      </c>
      <c r="D508" s="393" t="s">
        <v>315</v>
      </c>
      <c r="E508" s="392"/>
      <c r="F508" s="392" t="s">
        <v>475</v>
      </c>
      <c r="G508" s="392" t="s">
        <v>475</v>
      </c>
      <c r="H508" s="392" t="s">
        <v>475</v>
      </c>
      <c r="I508" s="420">
        <v>6725000</v>
      </c>
      <c r="J508" s="528" t="s">
        <v>428</v>
      </c>
    </row>
    <row r="509" spans="1:10" s="361" customFormat="1" ht="27.6">
      <c r="A509" s="369" t="s">
        <v>1843</v>
      </c>
      <c r="B509" s="396" t="s">
        <v>1844</v>
      </c>
      <c r="C509" s="393" t="s">
        <v>1845</v>
      </c>
      <c r="D509" s="393" t="s">
        <v>315</v>
      </c>
      <c r="E509" s="392" t="s">
        <v>475</v>
      </c>
      <c r="F509" s="392" t="s">
        <v>475</v>
      </c>
      <c r="G509" s="392"/>
      <c r="H509" s="392"/>
      <c r="I509" s="420">
        <v>10609200</v>
      </c>
      <c r="J509" s="528" t="s">
        <v>428</v>
      </c>
    </row>
    <row r="510" spans="1:10" s="361" customFormat="1" ht="41.4">
      <c r="A510" s="369" t="s">
        <v>1846</v>
      </c>
      <c r="B510" s="526" t="s">
        <v>1847</v>
      </c>
      <c r="C510" s="807" t="s">
        <v>1848</v>
      </c>
      <c r="D510" s="393" t="s">
        <v>60</v>
      </c>
      <c r="E510" s="392" t="s">
        <v>475</v>
      </c>
      <c r="F510" s="392" t="s">
        <v>475</v>
      </c>
      <c r="G510" s="392" t="s">
        <v>475</v>
      </c>
      <c r="H510" s="392" t="s">
        <v>475</v>
      </c>
      <c r="I510" s="451">
        <v>1500000</v>
      </c>
      <c r="J510" s="415" t="s">
        <v>983</v>
      </c>
    </row>
    <row r="511" spans="1:10" s="361" customFormat="1" ht="41.4">
      <c r="A511" s="369" t="s">
        <v>1849</v>
      </c>
      <c r="B511" s="526" t="s">
        <v>1847</v>
      </c>
      <c r="C511" s="393" t="s">
        <v>1850</v>
      </c>
      <c r="D511" s="372" t="s">
        <v>135</v>
      </c>
      <c r="E511" s="392" t="s">
        <v>475</v>
      </c>
      <c r="F511" s="392" t="s">
        <v>475</v>
      </c>
      <c r="G511" s="392" t="s">
        <v>475</v>
      </c>
      <c r="H511" s="392" t="s">
        <v>475</v>
      </c>
      <c r="I511" s="531">
        <v>25000000</v>
      </c>
      <c r="J511" s="415" t="s">
        <v>428</v>
      </c>
    </row>
    <row r="512" spans="1:10" s="361" customFormat="1" ht="82.8">
      <c r="A512" s="369" t="s">
        <v>1851</v>
      </c>
      <c r="B512" s="394" t="s">
        <v>1852</v>
      </c>
      <c r="C512" s="393" t="s">
        <v>1853</v>
      </c>
      <c r="D512" s="393" t="s">
        <v>60</v>
      </c>
      <c r="E512" s="392"/>
      <c r="F512" s="392" t="s">
        <v>475</v>
      </c>
      <c r="G512" s="392" t="s">
        <v>475</v>
      </c>
      <c r="H512" s="392"/>
      <c r="I512" s="451">
        <v>6500000</v>
      </c>
      <c r="J512" s="808" t="s">
        <v>983</v>
      </c>
    </row>
    <row r="513" spans="1:68" s="361" customFormat="1">
      <c r="A513" s="382" t="s">
        <v>1854</v>
      </c>
      <c r="B513" s="383" t="s">
        <v>1855</v>
      </c>
      <c r="C513" s="434"/>
      <c r="D513" s="434"/>
      <c r="E513" s="384"/>
      <c r="F513" s="384"/>
      <c r="G513" s="384"/>
      <c r="H513" s="384"/>
      <c r="I513" s="411">
        <f>SUM(I514)</f>
        <v>90218000</v>
      </c>
      <c r="J513" s="436"/>
    </row>
    <row r="514" spans="1:68" s="361" customFormat="1">
      <c r="A514" s="385" t="s">
        <v>1856</v>
      </c>
      <c r="B514" s="472"/>
      <c r="C514" s="488"/>
      <c r="D514" s="388"/>
      <c r="E514" s="489"/>
      <c r="F514" s="489"/>
      <c r="G514" s="489"/>
      <c r="H514" s="489"/>
      <c r="I514" s="498">
        <f>SUM(I515:I528)</f>
        <v>90218000</v>
      </c>
      <c r="J514" s="499"/>
    </row>
    <row r="515" spans="1:68" s="361" customFormat="1" ht="69">
      <c r="A515" s="369" t="s">
        <v>1857</v>
      </c>
      <c r="B515" s="453" t="s">
        <v>1858</v>
      </c>
      <c r="C515" s="807" t="s">
        <v>1859</v>
      </c>
      <c r="D515" s="393" t="s">
        <v>238</v>
      </c>
      <c r="E515" s="392" t="s">
        <v>427</v>
      </c>
      <c r="F515" s="392" t="s">
        <v>427</v>
      </c>
      <c r="G515" s="392" t="s">
        <v>427</v>
      </c>
      <c r="H515" s="392" t="s">
        <v>427</v>
      </c>
      <c r="I515" s="535">
        <v>38218000</v>
      </c>
      <c r="J515" s="392" t="s">
        <v>428</v>
      </c>
    </row>
    <row r="516" spans="1:68" s="361" customFormat="1" ht="41.4">
      <c r="A516" s="369" t="s">
        <v>1860</v>
      </c>
      <c r="B516" s="390" t="s">
        <v>1861</v>
      </c>
      <c r="C516" s="807" t="s">
        <v>1862</v>
      </c>
      <c r="D516" s="393" t="s">
        <v>238</v>
      </c>
      <c r="E516" s="392" t="s">
        <v>427</v>
      </c>
      <c r="F516" s="392" t="s">
        <v>427</v>
      </c>
      <c r="G516" s="392" t="s">
        <v>427</v>
      </c>
      <c r="H516" s="392" t="s">
        <v>427</v>
      </c>
      <c r="I516" s="469">
        <v>5000000</v>
      </c>
      <c r="J516" s="392" t="s">
        <v>428</v>
      </c>
    </row>
    <row r="517" spans="1:68" s="361" customFormat="1" ht="69">
      <c r="A517" s="369" t="s">
        <v>1863</v>
      </c>
      <c r="B517" s="390" t="s">
        <v>1864</v>
      </c>
      <c r="C517" s="810" t="s">
        <v>1865</v>
      </c>
      <c r="D517" s="393" t="s">
        <v>238</v>
      </c>
      <c r="E517" s="392" t="s">
        <v>427</v>
      </c>
      <c r="F517" s="392" t="s">
        <v>427</v>
      </c>
      <c r="G517" s="392" t="s">
        <v>427</v>
      </c>
      <c r="H517" s="392" t="s">
        <v>427</v>
      </c>
      <c r="I517" s="536">
        <v>0</v>
      </c>
      <c r="J517" s="392" t="s">
        <v>428</v>
      </c>
    </row>
    <row r="518" spans="1:68" s="361" customFormat="1" ht="82.8">
      <c r="A518" s="369" t="s">
        <v>1866</v>
      </c>
      <c r="B518" s="390" t="s">
        <v>1867</v>
      </c>
      <c r="C518" s="810" t="s">
        <v>1868</v>
      </c>
      <c r="D518" s="393" t="s">
        <v>238</v>
      </c>
      <c r="E518" s="392" t="s">
        <v>427</v>
      </c>
      <c r="F518" s="392" t="s">
        <v>427</v>
      </c>
      <c r="G518" s="392" t="s">
        <v>427</v>
      </c>
      <c r="H518" s="392" t="s">
        <v>427</v>
      </c>
      <c r="I518" s="536">
        <v>0</v>
      </c>
      <c r="J518" s="392" t="s">
        <v>428</v>
      </c>
    </row>
    <row r="519" spans="1:68" s="361" customFormat="1" ht="27.6">
      <c r="A519" s="369" t="s">
        <v>1869</v>
      </c>
      <c r="B519" s="390" t="s">
        <v>1870</v>
      </c>
      <c r="C519" s="807" t="s">
        <v>1871</v>
      </c>
      <c r="D519" s="393" t="s">
        <v>238</v>
      </c>
      <c r="E519" s="392" t="s">
        <v>427</v>
      </c>
      <c r="F519" s="392" t="s">
        <v>427</v>
      </c>
      <c r="G519" s="392" t="s">
        <v>427</v>
      </c>
      <c r="H519" s="392" t="s">
        <v>427</v>
      </c>
      <c r="I519" s="535">
        <v>2000000</v>
      </c>
      <c r="J519" s="392" t="s">
        <v>428</v>
      </c>
    </row>
    <row r="520" spans="1:68" s="361" customFormat="1" ht="55.2">
      <c r="A520" s="369" t="s">
        <v>1872</v>
      </c>
      <c r="B520" s="453" t="s">
        <v>1873</v>
      </c>
      <c r="C520" s="807" t="s">
        <v>1874</v>
      </c>
      <c r="D520" s="393" t="s">
        <v>238</v>
      </c>
      <c r="E520" s="392" t="s">
        <v>427</v>
      </c>
      <c r="F520" s="392" t="s">
        <v>427</v>
      </c>
      <c r="G520" s="392" t="s">
        <v>427</v>
      </c>
      <c r="H520" s="392" t="s">
        <v>427</v>
      </c>
      <c r="I520" s="535">
        <v>10000000</v>
      </c>
      <c r="J520" s="392" t="s">
        <v>428</v>
      </c>
    </row>
    <row r="521" spans="1:68" s="361" customFormat="1" ht="69">
      <c r="A521" s="369" t="s">
        <v>1875</v>
      </c>
      <c r="B521" s="453" t="s">
        <v>1876</v>
      </c>
      <c r="C521" s="807" t="s">
        <v>1877</v>
      </c>
      <c r="D521" s="393" t="s">
        <v>238</v>
      </c>
      <c r="E521" s="392" t="s">
        <v>427</v>
      </c>
      <c r="F521" s="392" t="s">
        <v>427</v>
      </c>
      <c r="G521" s="392" t="s">
        <v>427</v>
      </c>
      <c r="H521" s="392" t="s">
        <v>427</v>
      </c>
      <c r="I521" s="535">
        <v>7000000</v>
      </c>
      <c r="J521" s="392" t="s">
        <v>428</v>
      </c>
    </row>
    <row r="522" spans="1:68" s="361" customFormat="1" ht="82.8">
      <c r="A522" s="369" t="s">
        <v>1878</v>
      </c>
      <c r="B522" s="390" t="s">
        <v>1879</v>
      </c>
      <c r="C522" s="810" t="s">
        <v>1880</v>
      </c>
      <c r="D522" s="393" t="s">
        <v>238</v>
      </c>
      <c r="E522" s="392" t="s">
        <v>427</v>
      </c>
      <c r="F522" s="392" t="s">
        <v>427</v>
      </c>
      <c r="G522" s="392" t="s">
        <v>427</v>
      </c>
      <c r="H522" s="392" t="s">
        <v>427</v>
      </c>
      <c r="I522" s="469">
        <v>5000000</v>
      </c>
      <c r="J522" s="392" t="s">
        <v>428</v>
      </c>
    </row>
    <row r="523" spans="1:68" s="361" customFormat="1" ht="96.6">
      <c r="A523" s="369" t="s">
        <v>1881</v>
      </c>
      <c r="B523" s="390" t="s">
        <v>1882</v>
      </c>
      <c r="C523" s="810" t="s">
        <v>1883</v>
      </c>
      <c r="D523" s="393" t="s">
        <v>238</v>
      </c>
      <c r="E523" s="392" t="s">
        <v>427</v>
      </c>
      <c r="F523" s="392" t="s">
        <v>427</v>
      </c>
      <c r="G523" s="392" t="s">
        <v>427</v>
      </c>
      <c r="H523" s="392" t="s">
        <v>427</v>
      </c>
      <c r="I523" s="536">
        <v>0</v>
      </c>
      <c r="J523" s="392" t="s">
        <v>428</v>
      </c>
    </row>
    <row r="524" spans="1:68" s="361" customFormat="1" ht="41.4">
      <c r="A524" s="369" t="s">
        <v>1884</v>
      </c>
      <c r="B524" s="401" t="s">
        <v>1885</v>
      </c>
      <c r="C524" s="811" t="s">
        <v>1886</v>
      </c>
      <c r="D524" s="398" t="s">
        <v>238</v>
      </c>
      <c r="E524" s="399"/>
      <c r="F524" s="399"/>
      <c r="G524" s="399"/>
      <c r="H524" s="399" t="s">
        <v>427</v>
      </c>
      <c r="I524" s="535">
        <v>5000000</v>
      </c>
      <c r="J524" s="399" t="s">
        <v>428</v>
      </c>
    </row>
    <row r="525" spans="1:68" s="362" customFormat="1" ht="27.6">
      <c r="A525" s="369" t="s">
        <v>1887</v>
      </c>
      <c r="B525" s="390" t="s">
        <v>1888</v>
      </c>
      <c r="C525" s="811" t="s">
        <v>1889</v>
      </c>
      <c r="D525" s="398" t="s">
        <v>238</v>
      </c>
      <c r="E525" s="399"/>
      <c r="F525" s="399"/>
      <c r="G525" s="399" t="s">
        <v>475</v>
      </c>
      <c r="H525" s="399" t="s">
        <v>475</v>
      </c>
      <c r="I525" s="535">
        <v>1000000</v>
      </c>
      <c r="J525" s="392" t="s">
        <v>428</v>
      </c>
      <c r="K525" s="361"/>
      <c r="L525" s="361"/>
      <c r="M525" s="361"/>
      <c r="N525" s="361"/>
      <c r="O525" s="361"/>
      <c r="P525" s="361"/>
      <c r="Q525" s="361"/>
      <c r="R525" s="361"/>
      <c r="S525" s="361"/>
      <c r="T525" s="361"/>
      <c r="U525" s="361"/>
      <c r="V525" s="361"/>
      <c r="W525" s="361"/>
      <c r="X525" s="361"/>
      <c r="Y525" s="361"/>
      <c r="Z525" s="361"/>
      <c r="AA525" s="361"/>
      <c r="AB525" s="361"/>
      <c r="AC525" s="361"/>
      <c r="AD525" s="361"/>
      <c r="AE525" s="361"/>
      <c r="AF525" s="361"/>
      <c r="AG525" s="361"/>
      <c r="AH525" s="361"/>
      <c r="AI525" s="361"/>
      <c r="AJ525" s="361"/>
      <c r="AK525" s="361"/>
      <c r="AL525" s="361"/>
      <c r="AM525" s="361"/>
      <c r="AN525" s="361"/>
      <c r="AO525" s="361"/>
      <c r="AP525" s="361"/>
      <c r="AQ525" s="361"/>
      <c r="AR525" s="361"/>
      <c r="AS525" s="361"/>
      <c r="AT525" s="361"/>
      <c r="AU525" s="361"/>
      <c r="AV525" s="361"/>
      <c r="AW525" s="361"/>
      <c r="AX525" s="361"/>
      <c r="AY525" s="361"/>
      <c r="AZ525" s="361"/>
      <c r="BA525" s="361"/>
      <c r="BB525" s="361"/>
      <c r="BC525" s="361"/>
      <c r="BD525" s="361"/>
      <c r="BE525" s="361"/>
      <c r="BF525" s="361"/>
      <c r="BG525" s="361"/>
      <c r="BH525" s="361"/>
      <c r="BI525" s="361"/>
      <c r="BJ525" s="361"/>
      <c r="BK525" s="361"/>
      <c r="BL525" s="361"/>
      <c r="BM525" s="361"/>
      <c r="BN525" s="361"/>
      <c r="BO525" s="361"/>
      <c r="BP525" s="361"/>
    </row>
    <row r="526" spans="1:68" s="362" customFormat="1">
      <c r="A526" s="369" t="s">
        <v>1890</v>
      </c>
      <c r="B526" s="390" t="s">
        <v>1891</v>
      </c>
      <c r="C526" s="807" t="s">
        <v>1892</v>
      </c>
      <c r="D526" s="398" t="s">
        <v>238</v>
      </c>
      <c r="E526" s="399"/>
      <c r="F526" s="399"/>
      <c r="G526" s="399" t="s">
        <v>475</v>
      </c>
      <c r="H526" s="399" t="s">
        <v>475</v>
      </c>
      <c r="I526" s="535">
        <v>7000000</v>
      </c>
      <c r="J526" s="392" t="s">
        <v>428</v>
      </c>
      <c r="K526" s="361"/>
      <c r="L526" s="361"/>
      <c r="M526" s="361"/>
      <c r="N526" s="361"/>
      <c r="O526" s="361"/>
      <c r="P526" s="361"/>
      <c r="Q526" s="361"/>
      <c r="R526" s="361"/>
      <c r="S526" s="361"/>
      <c r="T526" s="361"/>
      <c r="U526" s="361"/>
      <c r="V526" s="361"/>
      <c r="W526" s="361"/>
      <c r="X526" s="361"/>
      <c r="Y526" s="361"/>
      <c r="Z526" s="361"/>
      <c r="AA526" s="361"/>
      <c r="AB526" s="361"/>
      <c r="AC526" s="361"/>
      <c r="AD526" s="361"/>
      <c r="AE526" s="361"/>
      <c r="AF526" s="361"/>
      <c r="AG526" s="361"/>
      <c r="AH526" s="361"/>
      <c r="AI526" s="361"/>
      <c r="AJ526" s="361"/>
      <c r="AK526" s="361"/>
      <c r="AL526" s="361"/>
      <c r="AM526" s="361"/>
      <c r="AN526" s="361"/>
      <c r="AO526" s="361"/>
      <c r="AP526" s="361"/>
      <c r="AQ526" s="361"/>
      <c r="AR526" s="361"/>
      <c r="AS526" s="361"/>
      <c r="AT526" s="361"/>
      <c r="AU526" s="361"/>
      <c r="AV526" s="361"/>
      <c r="AW526" s="361"/>
      <c r="AX526" s="361"/>
      <c r="AY526" s="361"/>
      <c r="AZ526" s="361"/>
      <c r="BA526" s="361"/>
      <c r="BB526" s="361"/>
      <c r="BC526" s="361"/>
      <c r="BD526" s="361"/>
      <c r="BE526" s="361"/>
      <c r="BF526" s="361"/>
      <c r="BG526" s="361"/>
      <c r="BH526" s="361"/>
      <c r="BI526" s="361"/>
      <c r="BJ526" s="361"/>
      <c r="BK526" s="361"/>
      <c r="BL526" s="361"/>
      <c r="BM526" s="361"/>
      <c r="BN526" s="361"/>
      <c r="BO526" s="361"/>
      <c r="BP526" s="361"/>
    </row>
    <row r="527" spans="1:68" s="362" customFormat="1" ht="82.8">
      <c r="A527" s="369" t="s">
        <v>1893</v>
      </c>
      <c r="B527" s="401" t="s">
        <v>1894</v>
      </c>
      <c r="C527" s="811" t="s">
        <v>1895</v>
      </c>
      <c r="D527" s="398" t="s">
        <v>238</v>
      </c>
      <c r="E527" s="399"/>
      <c r="F527" s="399"/>
      <c r="G527" s="399" t="s">
        <v>427</v>
      </c>
      <c r="H527" s="399"/>
      <c r="I527" s="535">
        <v>10000000</v>
      </c>
      <c r="J527" s="392"/>
      <c r="K527" s="361"/>
      <c r="L527" s="361"/>
      <c r="M527" s="361"/>
      <c r="N527" s="361"/>
      <c r="O527" s="361"/>
      <c r="P527" s="361"/>
      <c r="Q527" s="361"/>
      <c r="R527" s="361"/>
      <c r="S527" s="361"/>
      <c r="T527" s="361"/>
      <c r="U527" s="361"/>
      <c r="V527" s="361"/>
      <c r="W527" s="361"/>
      <c r="X527" s="361"/>
      <c r="Y527" s="361"/>
      <c r="Z527" s="361"/>
      <c r="AA527" s="361"/>
      <c r="AB527" s="361"/>
      <c r="AC527" s="361"/>
      <c r="AD527" s="361"/>
      <c r="AE527" s="361"/>
      <c r="AF527" s="361"/>
      <c r="AG527" s="361"/>
      <c r="AH527" s="361"/>
      <c r="AI527" s="361"/>
      <c r="AJ527" s="361"/>
      <c r="AK527" s="361"/>
      <c r="AL527" s="361"/>
      <c r="AM527" s="361"/>
      <c r="AN527" s="361"/>
      <c r="AO527" s="361"/>
      <c r="AP527" s="361"/>
      <c r="AQ527" s="361"/>
      <c r="AR527" s="361"/>
      <c r="AS527" s="361"/>
      <c r="AT527" s="361"/>
      <c r="AU527" s="361"/>
      <c r="AV527" s="361"/>
      <c r="AW527" s="361"/>
      <c r="AX527" s="361"/>
      <c r="AY527" s="361"/>
      <c r="AZ527" s="361"/>
      <c r="BA527" s="361"/>
      <c r="BB527" s="361"/>
      <c r="BC527" s="361"/>
      <c r="BD527" s="361"/>
      <c r="BE527" s="361"/>
      <c r="BF527" s="361"/>
      <c r="BG527" s="361"/>
      <c r="BH527" s="361"/>
      <c r="BI527" s="361"/>
      <c r="BJ527" s="361"/>
      <c r="BK527" s="361"/>
      <c r="BL527" s="361"/>
      <c r="BM527" s="361"/>
      <c r="BN527" s="361"/>
      <c r="BO527" s="361"/>
      <c r="BP527" s="361"/>
    </row>
    <row r="528" spans="1:68" s="362" customFormat="1" ht="27.6">
      <c r="A528" s="369" t="s">
        <v>1896</v>
      </c>
      <c r="B528" s="532" t="s">
        <v>1897</v>
      </c>
      <c r="C528" s="463" t="s">
        <v>1898</v>
      </c>
      <c r="D528" s="398" t="s">
        <v>238</v>
      </c>
      <c r="E528" s="399"/>
      <c r="F528" s="399"/>
      <c r="G528" s="399"/>
      <c r="H528" s="399" t="s">
        <v>475</v>
      </c>
      <c r="I528" s="536">
        <v>0</v>
      </c>
      <c r="J528" s="392" t="s">
        <v>428</v>
      </c>
      <c r="K528" s="361"/>
      <c r="L528" s="361"/>
      <c r="M528" s="361"/>
      <c r="N528" s="361"/>
      <c r="O528" s="361"/>
      <c r="P528" s="361"/>
      <c r="Q528" s="361"/>
      <c r="R528" s="361"/>
      <c r="S528" s="361"/>
      <c r="T528" s="361"/>
      <c r="U528" s="361"/>
      <c r="V528" s="361"/>
      <c r="W528" s="361"/>
      <c r="X528" s="361"/>
      <c r="Y528" s="361"/>
      <c r="Z528" s="361"/>
      <c r="AA528" s="361"/>
      <c r="AB528" s="361"/>
      <c r="AC528" s="361"/>
      <c r="AD528" s="361"/>
      <c r="AE528" s="361"/>
      <c r="AF528" s="361"/>
      <c r="AG528" s="361"/>
      <c r="AH528" s="361"/>
      <c r="AI528" s="361"/>
      <c r="AJ528" s="361"/>
      <c r="AK528" s="361"/>
      <c r="AL528" s="361"/>
      <c r="AM528" s="361"/>
      <c r="AN528" s="361"/>
      <c r="AO528" s="361"/>
      <c r="AP528" s="361"/>
      <c r="AQ528" s="361"/>
      <c r="AR528" s="361"/>
      <c r="AS528" s="361"/>
      <c r="AT528" s="361"/>
      <c r="AU528" s="361"/>
      <c r="AV528" s="361"/>
      <c r="AW528" s="361"/>
      <c r="AX528" s="361"/>
      <c r="AY528" s="361"/>
      <c r="AZ528" s="361"/>
      <c r="BA528" s="361"/>
      <c r="BB528" s="361"/>
      <c r="BC528" s="361"/>
      <c r="BD528" s="361"/>
      <c r="BE528" s="361"/>
      <c r="BF528" s="361"/>
      <c r="BG528" s="361"/>
      <c r="BH528" s="361"/>
      <c r="BI528" s="361"/>
      <c r="BJ528" s="361"/>
      <c r="BK528" s="361"/>
      <c r="BL528" s="361"/>
      <c r="BM528" s="361"/>
      <c r="BN528" s="361"/>
      <c r="BO528" s="361"/>
      <c r="BP528" s="361"/>
    </row>
    <row r="529" spans="1:10" s="361" customFormat="1">
      <c r="A529" s="381">
        <v>5</v>
      </c>
      <c r="B529" s="380" t="s">
        <v>1899</v>
      </c>
      <c r="C529" s="381"/>
      <c r="D529" s="381"/>
      <c r="E529" s="376"/>
      <c r="F529" s="376"/>
      <c r="G529" s="376"/>
      <c r="H529" s="376"/>
      <c r="I529" s="409">
        <f>I530+I555+I600+I620+I655+I682+I703</f>
        <v>2078295800</v>
      </c>
      <c r="J529" s="522"/>
    </row>
    <row r="530" spans="1:10" s="361" customFormat="1">
      <c r="A530" s="382" t="s">
        <v>1900</v>
      </c>
      <c r="B530" s="383" t="s">
        <v>1901</v>
      </c>
      <c r="C530" s="434"/>
      <c r="D530" s="434"/>
      <c r="E530" s="384"/>
      <c r="F530" s="384"/>
      <c r="G530" s="384"/>
      <c r="H530" s="384"/>
      <c r="I530" s="411">
        <f>I531+I547</f>
        <v>76608000</v>
      </c>
      <c r="J530" s="436"/>
    </row>
    <row r="531" spans="1:10" s="361" customFormat="1">
      <c r="A531" s="385" t="s">
        <v>1902</v>
      </c>
      <c r="B531" s="386"/>
      <c r="C531" s="387"/>
      <c r="D531" s="388"/>
      <c r="E531" s="389"/>
      <c r="F531" s="389"/>
      <c r="G531" s="389"/>
      <c r="H531" s="389"/>
      <c r="I531" s="416">
        <f>SUM(I532:I546)</f>
        <v>70108000</v>
      </c>
      <c r="J531" s="417"/>
    </row>
    <row r="532" spans="1:10" ht="41.4">
      <c r="A532" s="369" t="s">
        <v>1903</v>
      </c>
      <c r="B532" s="455" t="s">
        <v>1904</v>
      </c>
      <c r="C532" s="476" t="s">
        <v>1905</v>
      </c>
      <c r="D532" s="393" t="s">
        <v>146</v>
      </c>
      <c r="E532" s="392" t="s">
        <v>475</v>
      </c>
      <c r="F532" s="392" t="s">
        <v>475</v>
      </c>
      <c r="G532" s="392" t="s">
        <v>475</v>
      </c>
      <c r="H532" s="392" t="s">
        <v>475</v>
      </c>
      <c r="I532" s="537">
        <v>9310000</v>
      </c>
      <c r="J532" s="392" t="s">
        <v>428</v>
      </c>
    </row>
    <row r="533" spans="1:10" ht="41.4">
      <c r="A533" s="369" t="s">
        <v>1906</v>
      </c>
      <c r="B533" s="455" t="s">
        <v>1907</v>
      </c>
      <c r="C533" s="476" t="s">
        <v>1908</v>
      </c>
      <c r="D533" s="393" t="s">
        <v>146</v>
      </c>
      <c r="E533" s="392"/>
      <c r="F533" s="392"/>
      <c r="G533" s="392" t="s">
        <v>475</v>
      </c>
      <c r="H533" s="392" t="s">
        <v>475</v>
      </c>
      <c r="I533" s="537">
        <v>10000000</v>
      </c>
      <c r="J533" s="392" t="s">
        <v>428</v>
      </c>
    </row>
    <row r="534" spans="1:10" ht="41.4">
      <c r="A534" s="369" t="s">
        <v>1909</v>
      </c>
      <c r="B534" s="533" t="s">
        <v>1910</v>
      </c>
      <c r="C534" s="476" t="s">
        <v>1911</v>
      </c>
      <c r="D534" s="393" t="s">
        <v>146</v>
      </c>
      <c r="E534" s="392"/>
      <c r="F534" s="392"/>
      <c r="G534" s="392" t="s">
        <v>475</v>
      </c>
      <c r="H534" s="392" t="s">
        <v>475</v>
      </c>
      <c r="I534" s="537">
        <v>0</v>
      </c>
      <c r="J534" s="392" t="s">
        <v>428</v>
      </c>
    </row>
    <row r="535" spans="1:10" ht="27.6">
      <c r="A535" s="369" t="s">
        <v>1912</v>
      </c>
      <c r="B535" s="455" t="s">
        <v>1913</v>
      </c>
      <c r="C535" s="476" t="s">
        <v>1914</v>
      </c>
      <c r="D535" s="393" t="s">
        <v>146</v>
      </c>
      <c r="E535" s="392"/>
      <c r="F535" s="392"/>
      <c r="G535" s="392"/>
      <c r="H535" s="392" t="s">
        <v>475</v>
      </c>
      <c r="I535" s="537">
        <v>19492000</v>
      </c>
      <c r="J535" s="392" t="s">
        <v>428</v>
      </c>
    </row>
    <row r="536" spans="1:10" ht="41.4">
      <c r="A536" s="369" t="s">
        <v>1915</v>
      </c>
      <c r="B536" s="455" t="s">
        <v>1916</v>
      </c>
      <c r="C536" s="476" t="s">
        <v>1917</v>
      </c>
      <c r="D536" s="393" t="s">
        <v>146</v>
      </c>
      <c r="E536" s="392"/>
      <c r="F536" s="392"/>
      <c r="G536" s="392"/>
      <c r="H536" s="392" t="s">
        <v>475</v>
      </c>
      <c r="I536" s="537">
        <v>6900000</v>
      </c>
      <c r="J536" s="392" t="s">
        <v>428</v>
      </c>
    </row>
    <row r="537" spans="1:10" s="361" customFormat="1" ht="41.4">
      <c r="A537" s="369" t="s">
        <v>1918</v>
      </c>
      <c r="B537" s="533" t="s">
        <v>1919</v>
      </c>
      <c r="C537" s="476" t="s">
        <v>1920</v>
      </c>
      <c r="D537" s="393" t="s">
        <v>146</v>
      </c>
      <c r="E537" s="392"/>
      <c r="F537" s="392" t="s">
        <v>475</v>
      </c>
      <c r="G537" s="392" t="s">
        <v>475</v>
      </c>
      <c r="H537" s="392"/>
      <c r="I537" s="537">
        <v>9500000</v>
      </c>
      <c r="J537" s="392" t="s">
        <v>428</v>
      </c>
    </row>
    <row r="538" spans="1:10" s="361" customFormat="1" ht="41.4">
      <c r="A538" s="369" t="s">
        <v>1921</v>
      </c>
      <c r="B538" s="455" t="s">
        <v>1922</v>
      </c>
      <c r="C538" s="476" t="s">
        <v>1923</v>
      </c>
      <c r="D538" s="393" t="s">
        <v>146</v>
      </c>
      <c r="E538" s="392"/>
      <c r="F538" s="392" t="s">
        <v>475</v>
      </c>
      <c r="G538" s="392" t="s">
        <v>475</v>
      </c>
      <c r="H538" s="392"/>
      <c r="I538" s="537">
        <v>5180000</v>
      </c>
      <c r="J538" s="392" t="s">
        <v>428</v>
      </c>
    </row>
    <row r="539" spans="1:10" s="361" customFormat="1" ht="27.6">
      <c r="A539" s="369" t="s">
        <v>1924</v>
      </c>
      <c r="B539" s="533" t="s">
        <v>1925</v>
      </c>
      <c r="C539" s="476" t="s">
        <v>1926</v>
      </c>
      <c r="D539" s="393" t="s">
        <v>146</v>
      </c>
      <c r="E539" s="392"/>
      <c r="F539" s="392"/>
      <c r="G539" s="392"/>
      <c r="H539" s="392" t="s">
        <v>475</v>
      </c>
      <c r="I539" s="537" t="s">
        <v>78</v>
      </c>
      <c r="J539" s="392" t="s">
        <v>428</v>
      </c>
    </row>
    <row r="540" spans="1:10" s="361" customFormat="1" ht="27.6">
      <c r="A540" s="369" t="s">
        <v>1927</v>
      </c>
      <c r="B540" s="533" t="s">
        <v>1928</v>
      </c>
      <c r="C540" s="476" t="s">
        <v>1929</v>
      </c>
      <c r="D540" s="393" t="s">
        <v>146</v>
      </c>
      <c r="E540" s="392" t="s">
        <v>475</v>
      </c>
      <c r="F540" s="392" t="s">
        <v>475</v>
      </c>
      <c r="G540" s="392" t="s">
        <v>475</v>
      </c>
      <c r="H540" s="392" t="s">
        <v>475</v>
      </c>
      <c r="I540" s="537" t="s">
        <v>78</v>
      </c>
      <c r="J540" s="392" t="s">
        <v>428</v>
      </c>
    </row>
    <row r="541" spans="1:10" s="361" customFormat="1" ht="27.6">
      <c r="A541" s="369" t="s">
        <v>1930</v>
      </c>
      <c r="B541" s="533" t="s">
        <v>1931</v>
      </c>
      <c r="C541" s="476" t="s">
        <v>1932</v>
      </c>
      <c r="D541" s="393" t="s">
        <v>146</v>
      </c>
      <c r="E541" s="392" t="s">
        <v>475</v>
      </c>
      <c r="F541" s="392"/>
      <c r="G541" s="392"/>
      <c r="H541" s="392"/>
      <c r="I541" s="537" t="s">
        <v>78</v>
      </c>
      <c r="J541" s="392" t="s">
        <v>428</v>
      </c>
    </row>
    <row r="542" spans="1:10" s="361" customFormat="1" ht="27.6">
      <c r="A542" s="369" t="s">
        <v>1933</v>
      </c>
      <c r="B542" s="533" t="s">
        <v>1934</v>
      </c>
      <c r="C542" s="476" t="s">
        <v>1935</v>
      </c>
      <c r="D542" s="393" t="s">
        <v>146</v>
      </c>
      <c r="E542" s="392"/>
      <c r="F542" s="392"/>
      <c r="G542" s="392" t="s">
        <v>475</v>
      </c>
      <c r="H542" s="392" t="s">
        <v>475</v>
      </c>
      <c r="I542" s="537">
        <v>960000</v>
      </c>
      <c r="J542" s="392" t="s">
        <v>428</v>
      </c>
    </row>
    <row r="543" spans="1:10" s="361" customFormat="1" ht="41.4">
      <c r="A543" s="369" t="s">
        <v>1936</v>
      </c>
      <c r="B543" s="533" t="s">
        <v>1937</v>
      </c>
      <c r="C543" s="476" t="s">
        <v>1938</v>
      </c>
      <c r="D543" s="393" t="s">
        <v>146</v>
      </c>
      <c r="E543" s="392" t="s">
        <v>475</v>
      </c>
      <c r="F543" s="392" t="s">
        <v>475</v>
      </c>
      <c r="G543" s="392" t="s">
        <v>475</v>
      </c>
      <c r="H543" s="392" t="s">
        <v>475</v>
      </c>
      <c r="I543" s="537" t="s">
        <v>78</v>
      </c>
      <c r="J543" s="392" t="s">
        <v>428</v>
      </c>
    </row>
    <row r="544" spans="1:10" ht="27.6">
      <c r="A544" s="369" t="s">
        <v>1939</v>
      </c>
      <c r="B544" s="533" t="s">
        <v>1940</v>
      </c>
      <c r="C544" s="476" t="s">
        <v>1941</v>
      </c>
      <c r="D544" s="393" t="s">
        <v>146</v>
      </c>
      <c r="E544" s="392"/>
      <c r="F544" s="392" t="s">
        <v>475</v>
      </c>
      <c r="G544" s="392" t="s">
        <v>475</v>
      </c>
      <c r="H544" s="392" t="s">
        <v>475</v>
      </c>
      <c r="I544" s="537"/>
      <c r="J544" s="392" t="s">
        <v>428</v>
      </c>
    </row>
    <row r="545" spans="1:10" ht="27.6">
      <c r="A545" s="369" t="s">
        <v>1942</v>
      </c>
      <c r="B545" s="396" t="s">
        <v>1943</v>
      </c>
      <c r="C545" s="393" t="s">
        <v>1944</v>
      </c>
      <c r="D545" s="393" t="s">
        <v>335</v>
      </c>
      <c r="E545" s="392" t="s">
        <v>475</v>
      </c>
      <c r="F545" s="392" t="s">
        <v>475</v>
      </c>
      <c r="G545" s="392" t="s">
        <v>475</v>
      </c>
      <c r="H545" s="392" t="s">
        <v>475</v>
      </c>
      <c r="I545" s="420">
        <v>4266000</v>
      </c>
      <c r="J545" s="528" t="s">
        <v>428</v>
      </c>
    </row>
    <row r="546" spans="1:10" ht="96.6">
      <c r="A546" s="369" t="s">
        <v>1945</v>
      </c>
      <c r="B546" s="394" t="s">
        <v>1946</v>
      </c>
      <c r="C546" s="807" t="s">
        <v>1947</v>
      </c>
      <c r="D546" s="393" t="s">
        <v>335</v>
      </c>
      <c r="E546" s="392" t="s">
        <v>475</v>
      </c>
      <c r="F546" s="392" t="s">
        <v>475</v>
      </c>
      <c r="G546" s="392" t="s">
        <v>475</v>
      </c>
      <c r="H546" s="392" t="s">
        <v>475</v>
      </c>
      <c r="I546" s="420">
        <v>4500000</v>
      </c>
      <c r="J546" s="528" t="s">
        <v>428</v>
      </c>
    </row>
    <row r="547" spans="1:10">
      <c r="A547" s="385" t="s">
        <v>1948</v>
      </c>
      <c r="B547" s="426"/>
      <c r="C547" s="427"/>
      <c r="D547" s="388"/>
      <c r="E547" s="489"/>
      <c r="F547" s="489"/>
      <c r="G547" s="489"/>
      <c r="H547" s="489"/>
      <c r="I547" s="498">
        <f>SUM(I548:I554)</f>
        <v>6500000</v>
      </c>
      <c r="J547" s="499"/>
    </row>
    <row r="548" spans="1:10" ht="41.4">
      <c r="A548" s="369" t="s">
        <v>1949</v>
      </c>
      <c r="B548" s="394" t="s">
        <v>1950</v>
      </c>
      <c r="C548" s="393" t="s">
        <v>1951</v>
      </c>
      <c r="D548" s="393" t="s">
        <v>335</v>
      </c>
      <c r="E548" s="392" t="s">
        <v>475</v>
      </c>
      <c r="F548" s="392" t="s">
        <v>475</v>
      </c>
      <c r="G548" s="392" t="s">
        <v>475</v>
      </c>
      <c r="H548" s="392" t="s">
        <v>475</v>
      </c>
      <c r="I548" s="420">
        <v>0</v>
      </c>
      <c r="J548" s="392" t="s">
        <v>428</v>
      </c>
    </row>
    <row r="549" spans="1:10" ht="55.2">
      <c r="A549" s="369" t="s">
        <v>1952</v>
      </c>
      <c r="B549" s="396" t="s">
        <v>1953</v>
      </c>
      <c r="C549" s="393" t="s">
        <v>1954</v>
      </c>
      <c r="D549" s="393" t="s">
        <v>1955</v>
      </c>
      <c r="E549" s="392" t="s">
        <v>475</v>
      </c>
      <c r="F549" s="392" t="s">
        <v>475</v>
      </c>
      <c r="G549" s="392" t="s">
        <v>475</v>
      </c>
      <c r="H549" s="392" t="s">
        <v>475</v>
      </c>
      <c r="I549" s="538">
        <v>6500000</v>
      </c>
      <c r="J549" s="392" t="s">
        <v>428</v>
      </c>
    </row>
    <row r="550" spans="1:10" ht="55.2">
      <c r="A550" s="369" t="s">
        <v>1956</v>
      </c>
      <c r="B550" s="396" t="s">
        <v>1957</v>
      </c>
      <c r="C550" s="393" t="s">
        <v>1958</v>
      </c>
      <c r="D550" s="393" t="s">
        <v>1955</v>
      </c>
      <c r="E550" s="392" t="s">
        <v>475</v>
      </c>
      <c r="F550" s="392" t="s">
        <v>475</v>
      </c>
      <c r="G550" s="392" t="s">
        <v>475</v>
      </c>
      <c r="H550" s="392" t="s">
        <v>475</v>
      </c>
      <c r="I550" s="538">
        <v>0</v>
      </c>
      <c r="J550" s="392" t="s">
        <v>428</v>
      </c>
    </row>
    <row r="551" spans="1:10" ht="41.4">
      <c r="A551" s="369" t="s">
        <v>1959</v>
      </c>
      <c r="B551" s="394" t="s">
        <v>1960</v>
      </c>
      <c r="C551" s="393" t="s">
        <v>1961</v>
      </c>
      <c r="D551" s="393" t="s">
        <v>1955</v>
      </c>
      <c r="E551" s="392" t="s">
        <v>475</v>
      </c>
      <c r="F551" s="392"/>
      <c r="G551" s="392"/>
      <c r="H551" s="392"/>
      <c r="I551" s="538">
        <v>0</v>
      </c>
      <c r="J551" s="392" t="s">
        <v>428</v>
      </c>
    </row>
    <row r="552" spans="1:10" ht="55.2">
      <c r="A552" s="369" t="s">
        <v>1962</v>
      </c>
      <c r="B552" s="394" t="s">
        <v>1963</v>
      </c>
      <c r="C552" s="393" t="s">
        <v>1964</v>
      </c>
      <c r="D552" s="393" t="s">
        <v>1955</v>
      </c>
      <c r="E552" s="392" t="s">
        <v>475</v>
      </c>
      <c r="F552" s="392" t="s">
        <v>475</v>
      </c>
      <c r="G552" s="392" t="s">
        <v>475</v>
      </c>
      <c r="H552" s="392" t="s">
        <v>475</v>
      </c>
      <c r="I552" s="538">
        <v>0</v>
      </c>
      <c r="J552" s="392" t="s">
        <v>428</v>
      </c>
    </row>
    <row r="553" spans="1:10" ht="27.6">
      <c r="A553" s="369" t="s">
        <v>1965</v>
      </c>
      <c r="B553" s="394" t="s">
        <v>1966</v>
      </c>
      <c r="C553" s="393" t="s">
        <v>1967</v>
      </c>
      <c r="D553" s="393" t="s">
        <v>1955</v>
      </c>
      <c r="E553" s="392" t="s">
        <v>475</v>
      </c>
      <c r="F553" s="392" t="s">
        <v>475</v>
      </c>
      <c r="G553" s="392" t="s">
        <v>475</v>
      </c>
      <c r="H553" s="392" t="s">
        <v>475</v>
      </c>
      <c r="I553" s="538">
        <v>0</v>
      </c>
      <c r="J553" s="392" t="s">
        <v>428</v>
      </c>
    </row>
    <row r="554" spans="1:10" ht="27.6">
      <c r="A554" s="369" t="s">
        <v>1968</v>
      </c>
      <c r="B554" s="394" t="s">
        <v>1969</v>
      </c>
      <c r="C554" s="393" t="s">
        <v>1970</v>
      </c>
      <c r="D554" s="393" t="s">
        <v>1955</v>
      </c>
      <c r="E554" s="392" t="s">
        <v>475</v>
      </c>
      <c r="F554" s="392" t="s">
        <v>475</v>
      </c>
      <c r="G554" s="392" t="s">
        <v>475</v>
      </c>
      <c r="H554" s="392" t="s">
        <v>475</v>
      </c>
      <c r="I554" s="538">
        <v>0</v>
      </c>
      <c r="J554" s="392" t="s">
        <v>428</v>
      </c>
    </row>
    <row r="555" spans="1:10">
      <c r="A555" s="382" t="s">
        <v>1971</v>
      </c>
      <c r="B555" s="383" t="s">
        <v>1972</v>
      </c>
      <c r="C555" s="434"/>
      <c r="D555" s="434"/>
      <c r="E555" s="384"/>
      <c r="F555" s="384"/>
      <c r="G555" s="384"/>
      <c r="H555" s="384"/>
      <c r="I555" s="411">
        <f>I556+I569+I593</f>
        <v>186968000</v>
      </c>
      <c r="J555" s="436"/>
    </row>
    <row r="556" spans="1:10">
      <c r="A556" s="385" t="s">
        <v>1973</v>
      </c>
      <c r="B556" s="426"/>
      <c r="C556" s="427"/>
      <c r="D556" s="388"/>
      <c r="E556" s="489"/>
      <c r="F556" s="489"/>
      <c r="G556" s="489"/>
      <c r="H556" s="489"/>
      <c r="I556" s="498">
        <f>SUM(I557:I568)</f>
        <v>16975000</v>
      </c>
      <c r="J556" s="499"/>
    </row>
    <row r="557" spans="1:10" ht="151.80000000000001">
      <c r="A557" s="369" t="s">
        <v>1974</v>
      </c>
      <c r="B557" s="396" t="s">
        <v>1975</v>
      </c>
      <c r="C557" s="807" t="s">
        <v>1976</v>
      </c>
      <c r="D557" s="393" t="s">
        <v>335</v>
      </c>
      <c r="E557" s="392" t="s">
        <v>475</v>
      </c>
      <c r="F557" s="392" t="s">
        <v>475</v>
      </c>
      <c r="G557" s="392"/>
      <c r="H557" s="392"/>
      <c r="I557" s="812" t="s">
        <v>78</v>
      </c>
      <c r="J557" s="528" t="s">
        <v>428</v>
      </c>
    </row>
    <row r="558" spans="1:10" ht="41.4">
      <c r="A558" s="369" t="s">
        <v>1977</v>
      </c>
      <c r="B558" s="455" t="s">
        <v>1978</v>
      </c>
      <c r="C558" s="476" t="s">
        <v>1979</v>
      </c>
      <c r="D558" s="393" t="s">
        <v>146</v>
      </c>
      <c r="E558" s="523"/>
      <c r="F558" s="523"/>
      <c r="G558" s="523"/>
      <c r="H558" s="523" t="s">
        <v>475</v>
      </c>
      <c r="I558" s="537">
        <v>2000000</v>
      </c>
      <c r="J558" s="392" t="s">
        <v>428</v>
      </c>
    </row>
    <row r="559" spans="1:10" ht="69">
      <c r="A559" s="369" t="s">
        <v>1980</v>
      </c>
      <c r="B559" s="455" t="s">
        <v>1981</v>
      </c>
      <c r="C559" s="476" t="s">
        <v>1982</v>
      </c>
      <c r="D559" s="393" t="s">
        <v>146</v>
      </c>
      <c r="E559" s="523"/>
      <c r="F559" s="523"/>
      <c r="G559" s="523"/>
      <c r="H559" s="523" t="s">
        <v>475</v>
      </c>
      <c r="I559" s="537">
        <v>2975000</v>
      </c>
      <c r="J559" s="392" t="s">
        <v>428</v>
      </c>
    </row>
    <row r="560" spans="1:10">
      <c r="A560" s="369" t="s">
        <v>1983</v>
      </c>
      <c r="B560" s="533" t="s">
        <v>1984</v>
      </c>
      <c r="C560" s="476" t="s">
        <v>1985</v>
      </c>
      <c r="D560" s="393" t="s">
        <v>146</v>
      </c>
      <c r="E560" s="392" t="s">
        <v>475</v>
      </c>
      <c r="F560" s="392"/>
      <c r="G560" s="392" t="s">
        <v>475</v>
      </c>
      <c r="H560" s="392"/>
      <c r="I560" s="537"/>
      <c r="J560" s="392" t="s">
        <v>428</v>
      </c>
    </row>
    <row r="561" spans="1:11" ht="55.2">
      <c r="A561" s="369" t="s">
        <v>1986</v>
      </c>
      <c r="B561" s="455" t="s">
        <v>1987</v>
      </c>
      <c r="C561" s="476" t="s">
        <v>1988</v>
      </c>
      <c r="D561" s="393" t="s">
        <v>146</v>
      </c>
      <c r="E561" s="534"/>
      <c r="F561" s="534"/>
      <c r="G561" s="534"/>
      <c r="H561" s="523" t="s">
        <v>475</v>
      </c>
      <c r="I561" s="537">
        <v>2000000</v>
      </c>
      <c r="J561" s="392" t="s">
        <v>428</v>
      </c>
    </row>
    <row r="562" spans="1:11" ht="27.6">
      <c r="A562" s="369" t="s">
        <v>1989</v>
      </c>
      <c r="B562" s="533" t="s">
        <v>1990</v>
      </c>
      <c r="C562" s="476" t="s">
        <v>1991</v>
      </c>
      <c r="D562" s="393" t="s">
        <v>146</v>
      </c>
      <c r="E562" s="392"/>
      <c r="F562" s="392"/>
      <c r="G562" s="392" t="s">
        <v>475</v>
      </c>
      <c r="H562" s="392"/>
      <c r="I562" s="537"/>
      <c r="J562" s="392" t="s">
        <v>428</v>
      </c>
    </row>
    <row r="563" spans="1:11" ht="151.80000000000001">
      <c r="A563" s="369" t="s">
        <v>1992</v>
      </c>
      <c r="B563" s="533" t="s">
        <v>1993</v>
      </c>
      <c r="C563" s="813" t="s">
        <v>1994</v>
      </c>
      <c r="D563" s="393" t="s">
        <v>146</v>
      </c>
      <c r="E563" s="392"/>
      <c r="F563" s="392" t="s">
        <v>475</v>
      </c>
      <c r="G563" s="392" t="s">
        <v>475</v>
      </c>
      <c r="H563" s="392" t="s">
        <v>475</v>
      </c>
      <c r="I563" s="537"/>
      <c r="J563" s="392" t="s">
        <v>428</v>
      </c>
    </row>
    <row r="564" spans="1:11" ht="55.2">
      <c r="A564" s="369" t="s">
        <v>1995</v>
      </c>
      <c r="B564" s="533" t="s">
        <v>1996</v>
      </c>
      <c r="C564" s="476" t="s">
        <v>1997</v>
      </c>
      <c r="D564" s="393" t="s">
        <v>146</v>
      </c>
      <c r="E564" s="392" t="s">
        <v>475</v>
      </c>
      <c r="F564" s="392" t="s">
        <v>475</v>
      </c>
      <c r="G564" s="392" t="s">
        <v>475</v>
      </c>
      <c r="H564" s="392" t="s">
        <v>475</v>
      </c>
      <c r="I564" s="537">
        <v>10000000</v>
      </c>
      <c r="J564" s="392" t="s">
        <v>428</v>
      </c>
    </row>
    <row r="565" spans="1:11" ht="41.4">
      <c r="A565" s="369" t="s">
        <v>1998</v>
      </c>
      <c r="B565" s="455" t="s">
        <v>1999</v>
      </c>
      <c r="C565" s="476" t="s">
        <v>2000</v>
      </c>
      <c r="D565" s="393" t="s">
        <v>146</v>
      </c>
      <c r="E565" s="392"/>
      <c r="F565" s="392" t="s">
        <v>475</v>
      </c>
      <c r="G565" s="392"/>
      <c r="H565" s="392" t="s">
        <v>475</v>
      </c>
      <c r="I565" s="537">
        <v>0</v>
      </c>
      <c r="J565" s="392" t="s">
        <v>428</v>
      </c>
    </row>
    <row r="566" spans="1:11" ht="27.6">
      <c r="A566" s="369" t="s">
        <v>2001</v>
      </c>
      <c r="B566" s="476" t="s">
        <v>2002</v>
      </c>
      <c r="C566" s="476" t="s">
        <v>2003</v>
      </c>
      <c r="D566" s="393" t="s">
        <v>146</v>
      </c>
      <c r="E566" s="392"/>
      <c r="F566" s="392" t="s">
        <v>475</v>
      </c>
      <c r="G566" s="392"/>
      <c r="H566" s="392" t="s">
        <v>475</v>
      </c>
      <c r="I566" s="537">
        <v>0</v>
      </c>
      <c r="J566" s="392" t="s">
        <v>428</v>
      </c>
    </row>
    <row r="567" spans="1:11">
      <c r="A567" s="369" t="s">
        <v>2004</v>
      </c>
      <c r="B567" s="533" t="s">
        <v>2005</v>
      </c>
      <c r="C567" s="476" t="s">
        <v>2006</v>
      </c>
      <c r="D567" s="393" t="s">
        <v>146</v>
      </c>
      <c r="E567" s="392" t="s">
        <v>475</v>
      </c>
      <c r="F567" s="392" t="s">
        <v>475</v>
      </c>
      <c r="G567" s="392" t="s">
        <v>475</v>
      </c>
      <c r="H567" s="392" t="s">
        <v>475</v>
      </c>
      <c r="I567" s="537" t="s">
        <v>78</v>
      </c>
      <c r="J567" s="392" t="s">
        <v>428</v>
      </c>
      <c r="K567" s="419"/>
    </row>
    <row r="568" spans="1:11">
      <c r="A568" s="369" t="s">
        <v>2007</v>
      </c>
      <c r="B568" s="533" t="s">
        <v>2008</v>
      </c>
      <c r="C568" s="476" t="s">
        <v>2009</v>
      </c>
      <c r="D568" s="393" t="s">
        <v>146</v>
      </c>
      <c r="E568" s="392"/>
      <c r="F568" s="392" t="s">
        <v>475</v>
      </c>
      <c r="G568" s="392"/>
      <c r="H568" s="392" t="s">
        <v>475</v>
      </c>
      <c r="I568" s="537" t="s">
        <v>78</v>
      </c>
      <c r="J568" s="392" t="s">
        <v>428</v>
      </c>
    </row>
    <row r="569" spans="1:11">
      <c r="A569" s="385" t="s">
        <v>2010</v>
      </c>
      <c r="B569" s="426"/>
      <c r="C569" s="427"/>
      <c r="D569" s="388"/>
      <c r="E569" s="489"/>
      <c r="F569" s="489"/>
      <c r="G569" s="489"/>
      <c r="H569" s="489"/>
      <c r="I569" s="498">
        <f>SUM(I570:I592)</f>
        <v>118272000</v>
      </c>
      <c r="J569" s="499"/>
    </row>
    <row r="570" spans="1:11" ht="96.6">
      <c r="A570" s="369" t="s">
        <v>2011</v>
      </c>
      <c r="B570" s="396" t="s">
        <v>2012</v>
      </c>
      <c r="C570" s="807" t="s">
        <v>2013</v>
      </c>
      <c r="D570" s="393" t="s">
        <v>335</v>
      </c>
      <c r="E570" s="392" t="s">
        <v>475</v>
      </c>
      <c r="F570" s="392" t="s">
        <v>475</v>
      </c>
      <c r="G570" s="392"/>
      <c r="H570" s="392"/>
      <c r="I570" s="469">
        <v>5698000</v>
      </c>
      <c r="J570" s="528" t="s">
        <v>428</v>
      </c>
    </row>
    <row r="571" spans="1:11" ht="41.4">
      <c r="A571" s="369" t="s">
        <v>2014</v>
      </c>
      <c r="B571" s="455" t="s">
        <v>2015</v>
      </c>
      <c r="C571" s="476" t="s">
        <v>2016</v>
      </c>
      <c r="D571" s="393" t="s">
        <v>146</v>
      </c>
      <c r="E571" s="392"/>
      <c r="F571" s="392"/>
      <c r="G571" s="392" t="s">
        <v>475</v>
      </c>
      <c r="H571" s="392"/>
      <c r="I571" s="537">
        <v>0</v>
      </c>
      <c r="J571" s="392" t="s">
        <v>428</v>
      </c>
    </row>
    <row r="572" spans="1:11" ht="41.4">
      <c r="A572" s="369" t="s">
        <v>2017</v>
      </c>
      <c r="B572" s="455" t="s">
        <v>2018</v>
      </c>
      <c r="C572" s="476" t="s">
        <v>2019</v>
      </c>
      <c r="D572" s="393" t="s">
        <v>146</v>
      </c>
      <c r="E572" s="392" t="s">
        <v>475</v>
      </c>
      <c r="F572" s="392"/>
      <c r="G572" s="392"/>
      <c r="H572" s="392"/>
      <c r="I572" s="537">
        <v>5084000</v>
      </c>
      <c r="J572" s="392" t="s">
        <v>428</v>
      </c>
    </row>
    <row r="573" spans="1:11" ht="41.4">
      <c r="A573" s="369" t="s">
        <v>2020</v>
      </c>
      <c r="B573" s="455" t="s">
        <v>2021</v>
      </c>
      <c r="C573" s="476" t="s">
        <v>2022</v>
      </c>
      <c r="D573" s="393" t="s">
        <v>146</v>
      </c>
      <c r="E573" s="392" t="s">
        <v>475</v>
      </c>
      <c r="F573" s="392"/>
      <c r="G573" s="392" t="s">
        <v>475</v>
      </c>
      <c r="H573" s="392"/>
      <c r="I573" s="537">
        <v>11000000</v>
      </c>
      <c r="J573" s="392" t="s">
        <v>428</v>
      </c>
    </row>
    <row r="574" spans="1:11" ht="27.6">
      <c r="A574" s="369" t="s">
        <v>2023</v>
      </c>
      <c r="B574" s="455" t="s">
        <v>2024</v>
      </c>
      <c r="C574" s="476" t="s">
        <v>2025</v>
      </c>
      <c r="D574" s="393" t="s">
        <v>146</v>
      </c>
      <c r="E574" s="392" t="s">
        <v>475</v>
      </c>
      <c r="F574" s="392" t="s">
        <v>475</v>
      </c>
      <c r="G574" s="392" t="s">
        <v>475</v>
      </c>
      <c r="H574" s="392" t="s">
        <v>475</v>
      </c>
      <c r="I574" s="537">
        <v>23650000</v>
      </c>
      <c r="J574" s="392" t="s">
        <v>428</v>
      </c>
    </row>
    <row r="575" spans="1:11" ht="41.4">
      <c r="A575" s="369" t="s">
        <v>2026</v>
      </c>
      <c r="B575" s="533" t="s">
        <v>2027</v>
      </c>
      <c r="C575" s="476" t="s">
        <v>2028</v>
      </c>
      <c r="D575" s="393" t="s">
        <v>146</v>
      </c>
      <c r="E575" s="392" t="s">
        <v>475</v>
      </c>
      <c r="F575" s="392" t="s">
        <v>475</v>
      </c>
      <c r="G575" s="392" t="s">
        <v>475</v>
      </c>
      <c r="H575" s="392" t="s">
        <v>475</v>
      </c>
      <c r="I575" s="537">
        <v>0</v>
      </c>
      <c r="J575" s="392" t="s">
        <v>428</v>
      </c>
    </row>
    <row r="576" spans="1:11" ht="55.2">
      <c r="A576" s="369" t="s">
        <v>2029</v>
      </c>
      <c r="B576" s="455" t="s">
        <v>2030</v>
      </c>
      <c r="C576" s="476" t="s">
        <v>2031</v>
      </c>
      <c r="D576" s="393" t="s">
        <v>146</v>
      </c>
      <c r="E576" s="392" t="s">
        <v>475</v>
      </c>
      <c r="F576" s="392" t="s">
        <v>475</v>
      </c>
      <c r="G576" s="392" t="s">
        <v>475</v>
      </c>
      <c r="H576" s="392" t="s">
        <v>475</v>
      </c>
      <c r="I576" s="537">
        <v>0</v>
      </c>
      <c r="J576" s="392" t="s">
        <v>428</v>
      </c>
    </row>
    <row r="577" spans="1:10" ht="41.4">
      <c r="A577" s="369" t="s">
        <v>2032</v>
      </c>
      <c r="B577" s="455" t="s">
        <v>2033</v>
      </c>
      <c r="C577" s="476" t="s">
        <v>2034</v>
      </c>
      <c r="D577" s="393" t="s">
        <v>146</v>
      </c>
      <c r="E577" s="392" t="s">
        <v>475</v>
      </c>
      <c r="F577" s="392"/>
      <c r="G577" s="392" t="s">
        <v>475</v>
      </c>
      <c r="H577" s="392"/>
      <c r="I577" s="537">
        <v>0</v>
      </c>
      <c r="J577" s="392" t="s">
        <v>428</v>
      </c>
    </row>
    <row r="578" spans="1:10" ht="41.4">
      <c r="A578" s="369" t="s">
        <v>2035</v>
      </c>
      <c r="B578" s="533" t="s">
        <v>2036</v>
      </c>
      <c r="C578" s="476" t="s">
        <v>2037</v>
      </c>
      <c r="D578" s="393" t="s">
        <v>146</v>
      </c>
      <c r="E578" s="392" t="s">
        <v>475</v>
      </c>
      <c r="F578" s="392" t="s">
        <v>475</v>
      </c>
      <c r="G578" s="392" t="s">
        <v>475</v>
      </c>
      <c r="H578" s="392"/>
      <c r="I578" s="537">
        <v>40562000</v>
      </c>
      <c r="J578" s="392" t="s">
        <v>428</v>
      </c>
    </row>
    <row r="579" spans="1:10" ht="27.6">
      <c r="A579" s="369" t="s">
        <v>2038</v>
      </c>
      <c r="B579" s="533" t="s">
        <v>2039</v>
      </c>
      <c r="C579" s="476" t="s">
        <v>2040</v>
      </c>
      <c r="D579" s="393" t="s">
        <v>146</v>
      </c>
      <c r="E579" s="392" t="s">
        <v>475</v>
      </c>
      <c r="F579" s="392" t="s">
        <v>475</v>
      </c>
      <c r="G579" s="392" t="s">
        <v>475</v>
      </c>
      <c r="H579" s="392" t="s">
        <v>475</v>
      </c>
      <c r="I579" s="537">
        <v>0</v>
      </c>
      <c r="J579" s="392" t="s">
        <v>428</v>
      </c>
    </row>
    <row r="580" spans="1:10" ht="27.6">
      <c r="A580" s="369" t="s">
        <v>2041</v>
      </c>
      <c r="B580" s="455" t="s">
        <v>2042</v>
      </c>
      <c r="C580" s="476" t="s">
        <v>2043</v>
      </c>
      <c r="D580" s="393" t="s">
        <v>146</v>
      </c>
      <c r="E580" s="392" t="s">
        <v>475</v>
      </c>
      <c r="F580" s="392"/>
      <c r="G580" s="392" t="s">
        <v>475</v>
      </c>
      <c r="H580" s="392"/>
      <c r="I580" s="537">
        <v>0</v>
      </c>
      <c r="J580" s="392" t="s">
        <v>428</v>
      </c>
    </row>
    <row r="581" spans="1:10" ht="41.4">
      <c r="A581" s="369" t="s">
        <v>2044</v>
      </c>
      <c r="B581" s="455" t="s">
        <v>2045</v>
      </c>
      <c r="C581" s="476" t="s">
        <v>2046</v>
      </c>
      <c r="D581" s="393" t="s">
        <v>146</v>
      </c>
      <c r="E581" s="392" t="s">
        <v>475</v>
      </c>
      <c r="F581" s="392" t="s">
        <v>475</v>
      </c>
      <c r="G581" s="392"/>
      <c r="H581" s="392"/>
      <c r="I581" s="537">
        <v>5230000</v>
      </c>
      <c r="J581" s="392" t="s">
        <v>428</v>
      </c>
    </row>
    <row r="582" spans="1:10" ht="69">
      <c r="A582" s="369" t="s">
        <v>2047</v>
      </c>
      <c r="B582" s="533" t="s">
        <v>2048</v>
      </c>
      <c r="C582" s="476" t="s">
        <v>2049</v>
      </c>
      <c r="D582" s="393" t="s">
        <v>146</v>
      </c>
      <c r="E582" s="392"/>
      <c r="F582" s="392" t="s">
        <v>475</v>
      </c>
      <c r="G582" s="392"/>
      <c r="H582" s="428"/>
      <c r="I582" s="537">
        <v>10211000</v>
      </c>
      <c r="J582" s="392" t="s">
        <v>428</v>
      </c>
    </row>
    <row r="583" spans="1:10" ht="55.2">
      <c r="A583" s="369" t="s">
        <v>2050</v>
      </c>
      <c r="B583" s="533" t="s">
        <v>2051</v>
      </c>
      <c r="C583" s="476" t="s">
        <v>2052</v>
      </c>
      <c r="D583" s="393" t="s">
        <v>146</v>
      </c>
      <c r="E583" s="392" t="s">
        <v>475</v>
      </c>
      <c r="F583" s="392" t="s">
        <v>475</v>
      </c>
      <c r="G583" s="392" t="s">
        <v>475</v>
      </c>
      <c r="H583" s="392" t="s">
        <v>475</v>
      </c>
      <c r="I583" s="537">
        <v>2926000</v>
      </c>
      <c r="J583" s="392" t="s">
        <v>428</v>
      </c>
    </row>
    <row r="584" spans="1:10" ht="27.6">
      <c r="A584" s="369" t="s">
        <v>2053</v>
      </c>
      <c r="B584" s="455" t="s">
        <v>2054</v>
      </c>
      <c r="C584" s="476" t="s">
        <v>2055</v>
      </c>
      <c r="D584" s="393" t="s">
        <v>146</v>
      </c>
      <c r="E584" s="392" t="s">
        <v>475</v>
      </c>
      <c r="F584" s="392" t="s">
        <v>475</v>
      </c>
      <c r="G584" s="392"/>
      <c r="H584" s="392"/>
      <c r="I584" s="537"/>
      <c r="J584" s="392" t="s">
        <v>428</v>
      </c>
    </row>
    <row r="585" spans="1:10" ht="27.6">
      <c r="A585" s="369" t="s">
        <v>2056</v>
      </c>
      <c r="B585" s="455" t="s">
        <v>2057</v>
      </c>
      <c r="C585" s="476" t="s">
        <v>2058</v>
      </c>
      <c r="D585" s="393" t="s">
        <v>146</v>
      </c>
      <c r="E585" s="392" t="s">
        <v>475</v>
      </c>
      <c r="F585" s="392"/>
      <c r="G585" s="392" t="s">
        <v>475</v>
      </c>
      <c r="H585" s="392"/>
      <c r="I585" s="537"/>
      <c r="J585" s="392" t="s">
        <v>428</v>
      </c>
    </row>
    <row r="586" spans="1:10" ht="27.6">
      <c r="A586" s="369" t="s">
        <v>2059</v>
      </c>
      <c r="B586" s="455" t="s">
        <v>2060</v>
      </c>
      <c r="C586" s="476" t="s">
        <v>2061</v>
      </c>
      <c r="D586" s="393" t="s">
        <v>146</v>
      </c>
      <c r="E586" s="392" t="s">
        <v>475</v>
      </c>
      <c r="F586" s="392" t="s">
        <v>475</v>
      </c>
      <c r="G586" s="392"/>
      <c r="H586" s="392"/>
      <c r="I586" s="537"/>
      <c r="J586" s="392" t="s">
        <v>428</v>
      </c>
    </row>
    <row r="587" spans="1:10" ht="27.6">
      <c r="A587" s="369" t="s">
        <v>2062</v>
      </c>
      <c r="B587" s="533" t="s">
        <v>2063</v>
      </c>
      <c r="C587" s="476" t="s">
        <v>2064</v>
      </c>
      <c r="D587" s="393" t="s">
        <v>146</v>
      </c>
      <c r="E587" s="392" t="s">
        <v>475</v>
      </c>
      <c r="F587" s="392" t="s">
        <v>475</v>
      </c>
      <c r="G587" s="392" t="s">
        <v>475</v>
      </c>
      <c r="H587" s="392" t="s">
        <v>475</v>
      </c>
      <c r="I587" s="537"/>
      <c r="J587" s="392" t="s">
        <v>428</v>
      </c>
    </row>
    <row r="588" spans="1:10" ht="41.4">
      <c r="A588" s="369" t="s">
        <v>2065</v>
      </c>
      <c r="B588" s="455" t="s">
        <v>2066</v>
      </c>
      <c r="C588" s="476" t="s">
        <v>2067</v>
      </c>
      <c r="D588" s="393" t="s">
        <v>146</v>
      </c>
      <c r="E588" s="392"/>
      <c r="F588" s="392" t="s">
        <v>475</v>
      </c>
      <c r="G588" s="392" t="s">
        <v>475</v>
      </c>
      <c r="H588" s="392" t="s">
        <v>475</v>
      </c>
      <c r="I588" s="537">
        <v>3283000</v>
      </c>
      <c r="J588" s="392" t="s">
        <v>428</v>
      </c>
    </row>
    <row r="589" spans="1:10" ht="55.2">
      <c r="A589" s="369" t="s">
        <v>2068</v>
      </c>
      <c r="B589" s="455" t="s">
        <v>2069</v>
      </c>
      <c r="C589" s="476" t="s">
        <v>2070</v>
      </c>
      <c r="D589" s="393" t="s">
        <v>146</v>
      </c>
      <c r="E589" s="392" t="s">
        <v>475</v>
      </c>
      <c r="F589" s="392" t="s">
        <v>2071</v>
      </c>
      <c r="G589" s="392"/>
      <c r="H589" s="392"/>
      <c r="I589" s="537">
        <v>0</v>
      </c>
      <c r="J589" s="392" t="s">
        <v>428</v>
      </c>
    </row>
    <row r="590" spans="1:10" ht="55.2">
      <c r="A590" s="369" t="s">
        <v>2072</v>
      </c>
      <c r="B590" s="455" t="s">
        <v>2073</v>
      </c>
      <c r="C590" s="476" t="s">
        <v>2074</v>
      </c>
      <c r="D590" s="393" t="s">
        <v>146</v>
      </c>
      <c r="E590" s="392" t="s">
        <v>475</v>
      </c>
      <c r="F590" s="392" t="s">
        <v>475</v>
      </c>
      <c r="G590" s="392" t="s">
        <v>475</v>
      </c>
      <c r="H590" s="392" t="s">
        <v>475</v>
      </c>
      <c r="I590" s="537">
        <v>0</v>
      </c>
      <c r="J590" s="392" t="s">
        <v>428</v>
      </c>
    </row>
    <row r="591" spans="1:10" ht="27.6">
      <c r="A591" s="369" t="s">
        <v>2075</v>
      </c>
      <c r="B591" s="455" t="s">
        <v>2076</v>
      </c>
      <c r="C591" s="476" t="s">
        <v>2077</v>
      </c>
      <c r="D591" s="393" t="s">
        <v>146</v>
      </c>
      <c r="E591" s="392" t="s">
        <v>475</v>
      </c>
      <c r="F591" s="392"/>
      <c r="G591" s="392" t="s">
        <v>475</v>
      </c>
      <c r="H591" s="392"/>
      <c r="I591" s="537">
        <v>10628000</v>
      </c>
      <c r="J591" s="392" t="s">
        <v>428</v>
      </c>
    </row>
    <row r="592" spans="1:10" ht="27.6">
      <c r="A592" s="369" t="s">
        <v>2078</v>
      </c>
      <c r="B592" s="533" t="s">
        <v>2079</v>
      </c>
      <c r="C592" s="476" t="s">
        <v>2080</v>
      </c>
      <c r="D592" s="393" t="s">
        <v>146</v>
      </c>
      <c r="E592" s="392" t="s">
        <v>475</v>
      </c>
      <c r="F592" s="392" t="s">
        <v>475</v>
      </c>
      <c r="G592" s="392" t="s">
        <v>475</v>
      </c>
      <c r="H592" s="392" t="s">
        <v>475</v>
      </c>
      <c r="I592" s="537">
        <v>0</v>
      </c>
      <c r="J592" s="392" t="s">
        <v>428</v>
      </c>
    </row>
    <row r="593" spans="1:68">
      <c r="A593" s="385" t="s">
        <v>2081</v>
      </c>
      <c r="B593" s="426"/>
      <c r="C593" s="427"/>
      <c r="D593" s="388"/>
      <c r="E593" s="489"/>
      <c r="F593" s="489"/>
      <c r="G593" s="489"/>
      <c r="H593" s="489"/>
      <c r="I593" s="498">
        <f>SUM(I594:I599)</f>
        <v>51721000</v>
      </c>
      <c r="J593" s="499"/>
    </row>
    <row r="594" spans="1:68" ht="27.6">
      <c r="A594" s="369" t="s">
        <v>2082</v>
      </c>
      <c r="B594" s="455" t="s">
        <v>2083</v>
      </c>
      <c r="C594" s="539" t="s">
        <v>2084</v>
      </c>
      <c r="D594" s="393" t="s">
        <v>146</v>
      </c>
      <c r="E594" s="392" t="s">
        <v>475</v>
      </c>
      <c r="F594" s="392" t="s">
        <v>475</v>
      </c>
      <c r="G594" s="392" t="s">
        <v>475</v>
      </c>
      <c r="H594" s="392" t="s">
        <v>475</v>
      </c>
      <c r="I594" s="537">
        <v>27291000</v>
      </c>
      <c r="J594" s="392" t="s">
        <v>428</v>
      </c>
    </row>
    <row r="595" spans="1:68" ht="41.4">
      <c r="A595" s="369" t="s">
        <v>2085</v>
      </c>
      <c r="B595" s="455" t="s">
        <v>2086</v>
      </c>
      <c r="C595" s="539" t="s">
        <v>2087</v>
      </c>
      <c r="D595" s="393" t="s">
        <v>146</v>
      </c>
      <c r="E595" s="392" t="s">
        <v>475</v>
      </c>
      <c r="F595" s="392" t="s">
        <v>475</v>
      </c>
      <c r="G595" s="392" t="s">
        <v>475</v>
      </c>
      <c r="H595" s="392" t="s">
        <v>475</v>
      </c>
      <c r="I595" s="537">
        <v>4400000</v>
      </c>
      <c r="J595" s="392" t="s">
        <v>428</v>
      </c>
    </row>
    <row r="596" spans="1:68" ht="55.2">
      <c r="A596" s="369" t="s">
        <v>2088</v>
      </c>
      <c r="B596" s="455" t="s">
        <v>2089</v>
      </c>
      <c r="C596" s="539" t="s">
        <v>2090</v>
      </c>
      <c r="D596" s="393" t="s">
        <v>146</v>
      </c>
      <c r="E596" s="392" t="s">
        <v>475</v>
      </c>
      <c r="F596" s="392" t="s">
        <v>475</v>
      </c>
      <c r="G596" s="392" t="s">
        <v>475</v>
      </c>
      <c r="H596" s="392" t="s">
        <v>475</v>
      </c>
      <c r="I596" s="537">
        <v>2510000</v>
      </c>
      <c r="J596" s="392" t="s">
        <v>428</v>
      </c>
    </row>
    <row r="597" spans="1:68" ht="41.4">
      <c r="A597" s="369" t="s">
        <v>2091</v>
      </c>
      <c r="B597" s="455" t="s">
        <v>2092</v>
      </c>
      <c r="C597" s="539" t="s">
        <v>2093</v>
      </c>
      <c r="D597" s="393" t="s">
        <v>146</v>
      </c>
      <c r="E597" s="392" t="s">
        <v>475</v>
      </c>
      <c r="F597" s="392" t="s">
        <v>475</v>
      </c>
      <c r="G597" s="392" t="s">
        <v>475</v>
      </c>
      <c r="H597" s="392" t="s">
        <v>475</v>
      </c>
      <c r="I597" s="537">
        <v>5620000</v>
      </c>
      <c r="J597" s="392" t="s">
        <v>428</v>
      </c>
    </row>
    <row r="598" spans="1:68" ht="27.6">
      <c r="A598" s="369" t="s">
        <v>2094</v>
      </c>
      <c r="B598" s="533" t="s">
        <v>2095</v>
      </c>
      <c r="C598" s="476" t="s">
        <v>2096</v>
      </c>
      <c r="D598" s="393" t="s">
        <v>146</v>
      </c>
      <c r="E598" s="392" t="s">
        <v>475</v>
      </c>
      <c r="F598" s="392" t="s">
        <v>475</v>
      </c>
      <c r="G598" s="392" t="s">
        <v>475</v>
      </c>
      <c r="H598" s="392" t="s">
        <v>475</v>
      </c>
      <c r="I598" s="537">
        <v>5000000</v>
      </c>
      <c r="J598" s="392" t="s">
        <v>428</v>
      </c>
    </row>
    <row r="599" spans="1:68" ht="27.6">
      <c r="A599" s="369" t="s">
        <v>2097</v>
      </c>
      <c r="B599" s="455" t="s">
        <v>2098</v>
      </c>
      <c r="C599" s="476" t="s">
        <v>2099</v>
      </c>
      <c r="D599" s="393" t="s">
        <v>146</v>
      </c>
      <c r="E599" s="392"/>
      <c r="F599" s="392" t="s">
        <v>475</v>
      </c>
      <c r="G599" s="392" t="s">
        <v>475</v>
      </c>
      <c r="H599" s="392"/>
      <c r="I599" s="537">
        <v>6900000</v>
      </c>
      <c r="J599" s="392" t="s">
        <v>428</v>
      </c>
    </row>
    <row r="600" spans="1:68">
      <c r="A600" s="382" t="s">
        <v>2100</v>
      </c>
      <c r="B600" s="383" t="s">
        <v>2101</v>
      </c>
      <c r="C600" s="434"/>
      <c r="D600" s="434"/>
      <c r="E600" s="384"/>
      <c r="F600" s="384"/>
      <c r="G600" s="384"/>
      <c r="H600" s="384"/>
      <c r="I600" s="411">
        <f t="shared" ref="I600" si="11">+I601</f>
        <v>156037000</v>
      </c>
      <c r="J600" s="436"/>
    </row>
    <row r="601" spans="1:68">
      <c r="A601" s="385" t="s">
        <v>2102</v>
      </c>
      <c r="B601" s="472"/>
      <c r="C601" s="488"/>
      <c r="D601" s="388"/>
      <c r="E601" s="489"/>
      <c r="F601" s="489"/>
      <c r="G601" s="489"/>
      <c r="H601" s="489"/>
      <c r="I601" s="498">
        <f>SUM(I602:I619)</f>
        <v>156037000</v>
      </c>
      <c r="J601" s="499"/>
    </row>
    <row r="602" spans="1:68" ht="27.6">
      <c r="A602" s="369" t="s">
        <v>2103</v>
      </c>
      <c r="B602" s="396" t="s">
        <v>2104</v>
      </c>
      <c r="C602" s="393" t="s">
        <v>2105</v>
      </c>
      <c r="D602" s="393" t="s">
        <v>360</v>
      </c>
      <c r="E602" s="428" t="s">
        <v>475</v>
      </c>
      <c r="F602" s="428" t="s">
        <v>475</v>
      </c>
      <c r="G602" s="428" t="s">
        <v>475</v>
      </c>
      <c r="H602" s="428" t="s">
        <v>475</v>
      </c>
      <c r="I602" s="418">
        <v>78800000</v>
      </c>
      <c r="J602" s="392" t="s">
        <v>428</v>
      </c>
    </row>
    <row r="603" spans="1:68" ht="27.6">
      <c r="A603" s="369" t="s">
        <v>2106</v>
      </c>
      <c r="B603" s="396" t="s">
        <v>2107</v>
      </c>
      <c r="C603" s="393" t="s">
        <v>2108</v>
      </c>
      <c r="D603" s="393" t="s">
        <v>360</v>
      </c>
      <c r="E603" s="428"/>
      <c r="F603" s="428" t="s">
        <v>475</v>
      </c>
      <c r="G603" s="428" t="s">
        <v>475</v>
      </c>
      <c r="H603" s="428" t="s">
        <v>475</v>
      </c>
      <c r="I603" s="420">
        <v>45000000</v>
      </c>
      <c r="J603" s="392" t="s">
        <v>428</v>
      </c>
    </row>
    <row r="604" spans="1:68" ht="27.6">
      <c r="A604" s="369" t="s">
        <v>2109</v>
      </c>
      <c r="B604" s="397" t="s">
        <v>2110</v>
      </c>
      <c r="C604" s="393" t="s">
        <v>2111</v>
      </c>
      <c r="D604" s="393" t="s">
        <v>360</v>
      </c>
      <c r="E604" s="428" t="s">
        <v>475</v>
      </c>
      <c r="F604" s="428" t="s">
        <v>475</v>
      </c>
      <c r="G604" s="428" t="s">
        <v>475</v>
      </c>
      <c r="H604" s="428" t="s">
        <v>475</v>
      </c>
      <c r="I604" s="418">
        <v>5000000</v>
      </c>
      <c r="J604" s="392" t="s">
        <v>428</v>
      </c>
    </row>
    <row r="605" spans="1:68" ht="27.6">
      <c r="A605" s="369" t="s">
        <v>2112</v>
      </c>
      <c r="B605" s="396" t="s">
        <v>2113</v>
      </c>
      <c r="C605" s="393" t="s">
        <v>2114</v>
      </c>
      <c r="D605" s="393" t="s">
        <v>360</v>
      </c>
      <c r="E605" s="428"/>
      <c r="F605" s="428" t="s">
        <v>475</v>
      </c>
      <c r="G605" s="428" t="s">
        <v>475</v>
      </c>
      <c r="H605" s="428"/>
      <c r="I605" s="418">
        <v>5000000</v>
      </c>
      <c r="J605" s="392" t="s">
        <v>428</v>
      </c>
    </row>
    <row r="606" spans="1:68" ht="27.6">
      <c r="A606" s="369" t="s">
        <v>2115</v>
      </c>
      <c r="B606" s="394" t="s">
        <v>2116</v>
      </c>
      <c r="C606" s="393" t="s">
        <v>2117</v>
      </c>
      <c r="D606" s="393" t="s">
        <v>360</v>
      </c>
      <c r="E606" s="428"/>
      <c r="F606" s="428" t="s">
        <v>475</v>
      </c>
      <c r="G606" s="428" t="s">
        <v>475</v>
      </c>
      <c r="H606" s="428" t="s">
        <v>475</v>
      </c>
      <c r="I606" s="418">
        <v>0</v>
      </c>
      <c r="J606" s="392" t="s">
        <v>428</v>
      </c>
    </row>
    <row r="607" spans="1:68" s="363" customFormat="1" ht="27.6">
      <c r="A607" s="369" t="s">
        <v>2118</v>
      </c>
      <c r="B607" s="394" t="s">
        <v>2119</v>
      </c>
      <c r="C607" s="393" t="s">
        <v>2120</v>
      </c>
      <c r="D607" s="393" t="s">
        <v>360</v>
      </c>
      <c r="E607" s="392" t="s">
        <v>475</v>
      </c>
      <c r="F607" s="428" t="s">
        <v>475</v>
      </c>
      <c r="G607" s="428" t="s">
        <v>475</v>
      </c>
      <c r="H607" s="392"/>
      <c r="I607" s="418">
        <v>0</v>
      </c>
      <c r="J607" s="392" t="s">
        <v>428</v>
      </c>
      <c r="K607" s="419"/>
      <c r="L607" s="419"/>
      <c r="M607" s="419"/>
      <c r="N607" s="419"/>
      <c r="O607" s="419"/>
      <c r="P607" s="419"/>
      <c r="Q607" s="419"/>
      <c r="R607" s="419"/>
      <c r="S607" s="419"/>
      <c r="T607" s="419"/>
      <c r="U607" s="419"/>
      <c r="V607" s="419"/>
      <c r="W607" s="419"/>
      <c r="X607" s="419"/>
      <c r="Y607" s="419"/>
      <c r="Z607" s="419"/>
      <c r="AA607" s="419"/>
      <c r="AB607" s="419"/>
      <c r="AC607" s="419"/>
      <c r="AD607" s="419"/>
      <c r="AE607" s="419"/>
      <c r="AF607" s="419"/>
      <c r="AG607" s="419"/>
      <c r="AH607" s="419"/>
      <c r="AI607" s="419"/>
      <c r="AJ607" s="419"/>
      <c r="AK607" s="419"/>
      <c r="AL607" s="419"/>
      <c r="AM607" s="419"/>
      <c r="AN607" s="419"/>
      <c r="AO607" s="419"/>
      <c r="AP607" s="419"/>
      <c r="AQ607" s="419"/>
      <c r="AR607" s="419"/>
      <c r="AS607" s="419"/>
      <c r="AT607" s="419"/>
      <c r="AU607" s="419"/>
      <c r="AV607" s="419"/>
      <c r="AW607" s="419"/>
      <c r="AX607" s="419"/>
      <c r="AY607" s="419"/>
      <c r="AZ607" s="419"/>
      <c r="BA607" s="419"/>
      <c r="BB607" s="419"/>
      <c r="BC607" s="419"/>
      <c r="BD607" s="419"/>
      <c r="BE607" s="419"/>
      <c r="BF607" s="419"/>
      <c r="BG607" s="419"/>
      <c r="BH607" s="419"/>
      <c r="BI607" s="419"/>
      <c r="BJ607" s="419"/>
      <c r="BK607" s="419"/>
      <c r="BL607" s="419"/>
      <c r="BM607" s="419"/>
      <c r="BN607" s="419"/>
      <c r="BO607" s="419"/>
      <c r="BP607" s="419"/>
    </row>
    <row r="608" spans="1:68" s="363" customFormat="1" ht="27.6">
      <c r="A608" s="369" t="s">
        <v>2121</v>
      </c>
      <c r="B608" s="394" t="s">
        <v>2122</v>
      </c>
      <c r="C608" s="393" t="s">
        <v>2123</v>
      </c>
      <c r="D608" s="393" t="s">
        <v>360</v>
      </c>
      <c r="E608" s="392" t="s">
        <v>475</v>
      </c>
      <c r="F608" s="392" t="s">
        <v>475</v>
      </c>
      <c r="G608" s="392" t="s">
        <v>475</v>
      </c>
      <c r="H608" s="392" t="s">
        <v>475</v>
      </c>
      <c r="I608" s="418">
        <v>0</v>
      </c>
      <c r="J608" s="392" t="s">
        <v>428</v>
      </c>
      <c r="K608" s="419"/>
      <c r="L608" s="419"/>
      <c r="M608" s="419"/>
      <c r="N608" s="419"/>
      <c r="O608" s="419"/>
      <c r="P608" s="419"/>
      <c r="Q608" s="419"/>
      <c r="R608" s="419"/>
      <c r="S608" s="419"/>
      <c r="T608" s="419"/>
      <c r="U608" s="419"/>
      <c r="V608" s="419"/>
      <c r="W608" s="419"/>
      <c r="X608" s="419"/>
      <c r="Y608" s="419"/>
      <c r="Z608" s="419"/>
      <c r="AA608" s="419"/>
      <c r="AB608" s="419"/>
      <c r="AC608" s="419"/>
      <c r="AD608" s="419"/>
      <c r="AE608" s="419"/>
      <c r="AF608" s="419"/>
      <c r="AG608" s="419"/>
      <c r="AH608" s="419"/>
      <c r="AI608" s="419"/>
      <c r="AJ608" s="419"/>
      <c r="AK608" s="419"/>
      <c r="AL608" s="419"/>
      <c r="AM608" s="419"/>
      <c r="AN608" s="419"/>
      <c r="AO608" s="419"/>
      <c r="AP608" s="419"/>
      <c r="AQ608" s="419"/>
      <c r="AR608" s="419"/>
      <c r="AS608" s="419"/>
      <c r="AT608" s="419"/>
      <c r="AU608" s="419"/>
      <c r="AV608" s="419"/>
      <c r="AW608" s="419"/>
      <c r="AX608" s="419"/>
      <c r="AY608" s="419"/>
      <c r="AZ608" s="419"/>
      <c r="BA608" s="419"/>
      <c r="BB608" s="419"/>
      <c r="BC608" s="419"/>
      <c r="BD608" s="419"/>
      <c r="BE608" s="419"/>
      <c r="BF608" s="419"/>
      <c r="BG608" s="419"/>
      <c r="BH608" s="419"/>
      <c r="BI608" s="419"/>
      <c r="BJ608" s="419"/>
      <c r="BK608" s="419"/>
      <c r="BL608" s="419"/>
      <c r="BM608" s="419"/>
      <c r="BN608" s="419"/>
      <c r="BO608" s="419"/>
      <c r="BP608" s="419"/>
    </row>
    <row r="609" spans="1:10" ht="27.6">
      <c r="A609" s="369" t="s">
        <v>2124</v>
      </c>
      <c r="B609" s="396" t="s">
        <v>2125</v>
      </c>
      <c r="C609" s="393" t="s">
        <v>2126</v>
      </c>
      <c r="D609" s="393" t="s">
        <v>360</v>
      </c>
      <c r="E609" s="392" t="s">
        <v>475</v>
      </c>
      <c r="F609" s="392" t="s">
        <v>475</v>
      </c>
      <c r="G609" s="392" t="s">
        <v>475</v>
      </c>
      <c r="H609" s="392" t="s">
        <v>475</v>
      </c>
      <c r="I609" s="418">
        <v>0</v>
      </c>
      <c r="J609" s="392" t="s">
        <v>428</v>
      </c>
    </row>
    <row r="610" spans="1:10" ht="27.6">
      <c r="A610" s="369" t="s">
        <v>2127</v>
      </c>
      <c r="B610" s="394" t="s">
        <v>2128</v>
      </c>
      <c r="C610" s="393" t="s">
        <v>2129</v>
      </c>
      <c r="D610" s="393" t="s">
        <v>360</v>
      </c>
      <c r="E610" s="392" t="s">
        <v>475</v>
      </c>
      <c r="F610" s="392" t="s">
        <v>475</v>
      </c>
      <c r="G610" s="392" t="s">
        <v>475</v>
      </c>
      <c r="H610" s="392" t="s">
        <v>475</v>
      </c>
      <c r="I610" s="542">
        <v>0</v>
      </c>
      <c r="J610" s="392" t="s">
        <v>428</v>
      </c>
    </row>
    <row r="611" spans="1:10" ht="27.6">
      <c r="A611" s="369" t="s">
        <v>2130</v>
      </c>
      <c r="B611" s="394" t="s">
        <v>2131</v>
      </c>
      <c r="C611" s="393" t="s">
        <v>2132</v>
      </c>
      <c r="D611" s="393" t="s">
        <v>360</v>
      </c>
      <c r="E611" s="392" t="s">
        <v>475</v>
      </c>
      <c r="F611" s="392"/>
      <c r="G611" s="392" t="s">
        <v>475</v>
      </c>
      <c r="H611" s="392"/>
      <c r="I611" s="420">
        <v>10000000</v>
      </c>
      <c r="J611" s="392" t="s">
        <v>428</v>
      </c>
    </row>
    <row r="612" spans="1:10" ht="27.6">
      <c r="A612" s="369" t="s">
        <v>2133</v>
      </c>
      <c r="B612" s="397" t="s">
        <v>2134</v>
      </c>
      <c r="C612" s="393" t="s">
        <v>2135</v>
      </c>
      <c r="D612" s="393" t="s">
        <v>360</v>
      </c>
      <c r="E612" s="392" t="s">
        <v>475</v>
      </c>
      <c r="F612" s="392" t="s">
        <v>475</v>
      </c>
      <c r="G612" s="392" t="s">
        <v>475</v>
      </c>
      <c r="H612" s="392" t="s">
        <v>475</v>
      </c>
      <c r="I612" s="418">
        <v>0</v>
      </c>
      <c r="J612" s="392" t="s">
        <v>428</v>
      </c>
    </row>
    <row r="613" spans="1:10" ht="27.6">
      <c r="A613" s="369" t="s">
        <v>2136</v>
      </c>
      <c r="B613" s="394" t="s">
        <v>2137</v>
      </c>
      <c r="C613" s="516" t="s">
        <v>2138</v>
      </c>
      <c r="D613" s="372" t="s">
        <v>360</v>
      </c>
      <c r="E613" s="373" t="s">
        <v>475</v>
      </c>
      <c r="F613" s="373" t="s">
        <v>475</v>
      </c>
      <c r="G613" s="373" t="s">
        <v>475</v>
      </c>
      <c r="H613" s="373" t="s">
        <v>475</v>
      </c>
      <c r="I613" s="418">
        <v>0</v>
      </c>
      <c r="J613" s="392" t="s">
        <v>428</v>
      </c>
    </row>
    <row r="614" spans="1:10" ht="82.8">
      <c r="A614" s="369" t="s">
        <v>2139</v>
      </c>
      <c r="B614" s="533" t="s">
        <v>2140</v>
      </c>
      <c r="C614" s="814" t="s">
        <v>2141</v>
      </c>
      <c r="D614" s="393" t="s">
        <v>146</v>
      </c>
      <c r="E614" s="392" t="s">
        <v>475</v>
      </c>
      <c r="F614" s="392"/>
      <c r="G614" s="392"/>
      <c r="H614" s="392"/>
      <c r="I614" s="537" t="s">
        <v>78</v>
      </c>
      <c r="J614" s="392" t="s">
        <v>428</v>
      </c>
    </row>
    <row r="615" spans="1:10" ht="27.6">
      <c r="A615" s="369" t="s">
        <v>2142</v>
      </c>
      <c r="B615" s="533" t="s">
        <v>2143</v>
      </c>
      <c r="C615" s="476" t="s">
        <v>2144</v>
      </c>
      <c r="D615" s="393" t="s">
        <v>146</v>
      </c>
      <c r="E615" s="392" t="s">
        <v>475</v>
      </c>
      <c r="F615" s="392"/>
      <c r="G615" s="392"/>
      <c r="H615" s="392"/>
      <c r="I615" s="537" t="s">
        <v>78</v>
      </c>
      <c r="J615" s="392" t="s">
        <v>428</v>
      </c>
    </row>
    <row r="616" spans="1:10" ht="27.6">
      <c r="A616" s="369" t="s">
        <v>2145</v>
      </c>
      <c r="B616" s="533" t="s">
        <v>2146</v>
      </c>
      <c r="C616" s="476" t="s">
        <v>2147</v>
      </c>
      <c r="D616" s="393" t="s">
        <v>146</v>
      </c>
      <c r="E616" s="392"/>
      <c r="F616" s="392"/>
      <c r="G616" s="392" t="s">
        <v>475</v>
      </c>
      <c r="H616" s="392"/>
      <c r="I616" s="537">
        <v>12237000</v>
      </c>
      <c r="J616" s="392" t="s">
        <v>428</v>
      </c>
    </row>
    <row r="617" spans="1:10" ht="27.6">
      <c r="A617" s="369" t="s">
        <v>2148</v>
      </c>
      <c r="B617" s="533" t="s">
        <v>2149</v>
      </c>
      <c r="C617" s="476" t="s">
        <v>2150</v>
      </c>
      <c r="D617" s="393" t="s">
        <v>146</v>
      </c>
      <c r="E617" s="392" t="s">
        <v>475</v>
      </c>
      <c r="F617" s="392" t="s">
        <v>475</v>
      </c>
      <c r="G617" s="392" t="s">
        <v>475</v>
      </c>
      <c r="H617" s="392" t="s">
        <v>475</v>
      </c>
      <c r="I617" s="537" t="s">
        <v>78</v>
      </c>
      <c r="J617" s="392" t="s">
        <v>428</v>
      </c>
    </row>
    <row r="618" spans="1:10" ht="27.6">
      <c r="A618" s="369" t="s">
        <v>2151</v>
      </c>
      <c r="B618" s="533" t="s">
        <v>2152</v>
      </c>
      <c r="C618" s="476" t="s">
        <v>2153</v>
      </c>
      <c r="D618" s="393" t="s">
        <v>146</v>
      </c>
      <c r="E618" s="392" t="s">
        <v>475</v>
      </c>
      <c r="F618" s="392" t="s">
        <v>475</v>
      </c>
      <c r="G618" s="392" t="s">
        <v>475</v>
      </c>
      <c r="H618" s="392" t="s">
        <v>475</v>
      </c>
      <c r="I618" s="537" t="s">
        <v>78</v>
      </c>
      <c r="J618" s="392" t="s">
        <v>428</v>
      </c>
    </row>
    <row r="619" spans="1:10" ht="27.6">
      <c r="A619" s="369" t="s">
        <v>2154</v>
      </c>
      <c r="B619" s="533" t="s">
        <v>2155</v>
      </c>
      <c r="C619" s="476" t="s">
        <v>2156</v>
      </c>
      <c r="D619" s="393" t="s">
        <v>146</v>
      </c>
      <c r="E619" s="392" t="s">
        <v>475</v>
      </c>
      <c r="F619" s="392" t="s">
        <v>475</v>
      </c>
      <c r="G619" s="392" t="s">
        <v>475</v>
      </c>
      <c r="H619" s="392" t="s">
        <v>475</v>
      </c>
      <c r="I619" s="537" t="s">
        <v>78</v>
      </c>
      <c r="J619" s="392" t="s">
        <v>428</v>
      </c>
    </row>
    <row r="620" spans="1:10">
      <c r="A620" s="382" t="s">
        <v>2157</v>
      </c>
      <c r="B620" s="383" t="s">
        <v>2158</v>
      </c>
      <c r="C620" s="434"/>
      <c r="D620" s="434"/>
      <c r="E620" s="384"/>
      <c r="F620" s="384"/>
      <c r="G620" s="384"/>
      <c r="H620" s="384"/>
      <c r="I620" s="411">
        <f>I621</f>
        <v>96259800</v>
      </c>
      <c r="J620" s="436"/>
    </row>
    <row r="621" spans="1:10">
      <c r="A621" s="385" t="s">
        <v>2159</v>
      </c>
      <c r="B621" s="540"/>
      <c r="C621" s="541"/>
      <c r="D621" s="492"/>
      <c r="E621" s="494"/>
      <c r="F621" s="494"/>
      <c r="G621" s="494"/>
      <c r="H621" s="494"/>
      <c r="I621" s="498">
        <f>SUM(I622:I654)</f>
        <v>96259800</v>
      </c>
      <c r="J621" s="499"/>
    </row>
    <row r="622" spans="1:10">
      <c r="A622" s="369" t="s">
        <v>2160</v>
      </c>
      <c r="B622" s="394" t="s">
        <v>2161</v>
      </c>
      <c r="C622" s="393" t="s">
        <v>2162</v>
      </c>
      <c r="D622" s="393" t="s">
        <v>369</v>
      </c>
      <c r="E622" s="392" t="s">
        <v>427</v>
      </c>
      <c r="F622" s="392" t="s">
        <v>427</v>
      </c>
      <c r="G622" s="392" t="s">
        <v>427</v>
      </c>
      <c r="H622" s="392" t="s">
        <v>427</v>
      </c>
      <c r="I622" s="469" t="s">
        <v>555</v>
      </c>
      <c r="J622" s="392" t="s">
        <v>428</v>
      </c>
    </row>
    <row r="623" spans="1:10" ht="41.4">
      <c r="A623" s="369" t="s">
        <v>2163</v>
      </c>
      <c r="B623" s="396" t="s">
        <v>2164</v>
      </c>
      <c r="C623" s="393" t="s">
        <v>2165</v>
      </c>
      <c r="D623" s="393" t="s">
        <v>369</v>
      </c>
      <c r="E623" s="392" t="s">
        <v>427</v>
      </c>
      <c r="F623" s="392" t="s">
        <v>427</v>
      </c>
      <c r="G623" s="392" t="s">
        <v>427</v>
      </c>
      <c r="H623" s="392" t="s">
        <v>427</v>
      </c>
      <c r="I623" s="469">
        <v>1000000</v>
      </c>
      <c r="J623" s="392" t="s">
        <v>428</v>
      </c>
    </row>
    <row r="624" spans="1:10" ht="27.6">
      <c r="A624" s="369" t="s">
        <v>2166</v>
      </c>
      <c r="B624" s="396" t="s">
        <v>2167</v>
      </c>
      <c r="C624" s="393" t="s">
        <v>2168</v>
      </c>
      <c r="D624" s="393" t="s">
        <v>369</v>
      </c>
      <c r="E624" s="392"/>
      <c r="F624" s="392"/>
      <c r="G624" s="392"/>
      <c r="H624" s="392" t="s">
        <v>427</v>
      </c>
      <c r="I624" s="469">
        <v>0</v>
      </c>
      <c r="J624" s="392" t="s">
        <v>428</v>
      </c>
    </row>
    <row r="625" spans="1:10" ht="27.6">
      <c r="A625" s="369" t="s">
        <v>2169</v>
      </c>
      <c r="B625" s="396" t="s">
        <v>2170</v>
      </c>
      <c r="C625" s="393" t="s">
        <v>2171</v>
      </c>
      <c r="D625" s="393" t="s">
        <v>369</v>
      </c>
      <c r="E625" s="392"/>
      <c r="F625" s="392"/>
      <c r="G625" s="392" t="s">
        <v>427</v>
      </c>
      <c r="H625" s="392"/>
      <c r="I625" s="469">
        <v>3000000</v>
      </c>
      <c r="J625" s="392" t="s">
        <v>428</v>
      </c>
    </row>
    <row r="626" spans="1:10" ht="27.6">
      <c r="A626" s="369" t="s">
        <v>2172</v>
      </c>
      <c r="B626" s="396" t="s">
        <v>2173</v>
      </c>
      <c r="C626" s="393" t="s">
        <v>2174</v>
      </c>
      <c r="D626" s="393" t="s">
        <v>369</v>
      </c>
      <c r="E626" s="392"/>
      <c r="F626" s="392" t="s">
        <v>427</v>
      </c>
      <c r="G626" s="392" t="s">
        <v>427</v>
      </c>
      <c r="H626" s="392"/>
      <c r="I626" s="469">
        <v>2500000</v>
      </c>
      <c r="J626" s="392" t="s">
        <v>428</v>
      </c>
    </row>
    <row r="627" spans="1:10" ht="27.6">
      <c r="A627" s="369" t="s">
        <v>2175</v>
      </c>
      <c r="B627" s="394" t="s">
        <v>2176</v>
      </c>
      <c r="C627" s="393" t="s">
        <v>2177</v>
      </c>
      <c r="D627" s="393" t="s">
        <v>369</v>
      </c>
      <c r="E627" s="392"/>
      <c r="F627" s="392"/>
      <c r="G627" s="392" t="s">
        <v>427</v>
      </c>
      <c r="H627" s="392"/>
      <c r="I627" s="469">
        <v>0</v>
      </c>
      <c r="J627" s="392" t="s">
        <v>428</v>
      </c>
    </row>
    <row r="628" spans="1:10" ht="27.6">
      <c r="A628" s="369" t="s">
        <v>2178</v>
      </c>
      <c r="B628" s="394" t="s">
        <v>2179</v>
      </c>
      <c r="C628" s="393" t="s">
        <v>2180</v>
      </c>
      <c r="D628" s="393" t="s">
        <v>369</v>
      </c>
      <c r="E628" s="392"/>
      <c r="F628" s="392"/>
      <c r="G628" s="392" t="s">
        <v>427</v>
      </c>
      <c r="H628" s="392"/>
      <c r="I628" s="469">
        <v>4957800</v>
      </c>
      <c r="J628" s="392" t="s">
        <v>428</v>
      </c>
    </row>
    <row r="629" spans="1:10" ht="27.6">
      <c r="A629" s="369" t="s">
        <v>2181</v>
      </c>
      <c r="B629" s="396" t="s">
        <v>2182</v>
      </c>
      <c r="C629" s="393" t="s">
        <v>2183</v>
      </c>
      <c r="D629" s="393" t="s">
        <v>369</v>
      </c>
      <c r="E629" s="392" t="s">
        <v>427</v>
      </c>
      <c r="F629" s="392" t="s">
        <v>427</v>
      </c>
      <c r="G629" s="392"/>
      <c r="H629" s="392"/>
      <c r="I629" s="469">
        <v>2000000</v>
      </c>
      <c r="J629" s="392" t="s">
        <v>428</v>
      </c>
    </row>
    <row r="630" spans="1:10" ht="41.4">
      <c r="A630" s="369" t="s">
        <v>2184</v>
      </c>
      <c r="B630" s="396" t="s">
        <v>2185</v>
      </c>
      <c r="C630" s="393" t="s">
        <v>2186</v>
      </c>
      <c r="D630" s="393" t="s">
        <v>369</v>
      </c>
      <c r="E630" s="392"/>
      <c r="F630" s="392" t="s">
        <v>427</v>
      </c>
      <c r="G630" s="392" t="s">
        <v>427</v>
      </c>
      <c r="H630" s="392" t="s">
        <v>427</v>
      </c>
      <c r="I630" s="469">
        <v>3500000</v>
      </c>
      <c r="J630" s="392" t="s">
        <v>428</v>
      </c>
    </row>
    <row r="631" spans="1:10" ht="27.6">
      <c r="A631" s="369" t="s">
        <v>2187</v>
      </c>
      <c r="B631" s="394" t="s">
        <v>2188</v>
      </c>
      <c r="C631" s="393" t="s">
        <v>2189</v>
      </c>
      <c r="D631" s="393" t="s">
        <v>369</v>
      </c>
      <c r="E631" s="392"/>
      <c r="F631" s="392" t="s">
        <v>427</v>
      </c>
      <c r="G631" s="392"/>
      <c r="H631" s="392" t="s">
        <v>427</v>
      </c>
      <c r="I631" s="469">
        <v>0</v>
      </c>
      <c r="J631" s="392" t="s">
        <v>428</v>
      </c>
    </row>
    <row r="632" spans="1:10" ht="27.6">
      <c r="A632" s="369" t="s">
        <v>2190</v>
      </c>
      <c r="B632" s="394" t="s">
        <v>2191</v>
      </c>
      <c r="C632" s="393" t="s">
        <v>2192</v>
      </c>
      <c r="D632" s="393" t="s">
        <v>369</v>
      </c>
      <c r="E632" s="399" t="s">
        <v>475</v>
      </c>
      <c r="F632" s="399" t="s">
        <v>475</v>
      </c>
      <c r="G632" s="399" t="s">
        <v>475</v>
      </c>
      <c r="H632" s="399" t="s">
        <v>475</v>
      </c>
      <c r="I632" s="469">
        <v>1500000</v>
      </c>
      <c r="J632" s="392" t="s">
        <v>428</v>
      </c>
    </row>
    <row r="633" spans="1:10" ht="41.4">
      <c r="A633" s="369" t="s">
        <v>2193</v>
      </c>
      <c r="B633" s="394" t="s">
        <v>2194</v>
      </c>
      <c r="C633" s="393" t="s">
        <v>2195</v>
      </c>
      <c r="D633" s="393" t="s">
        <v>369</v>
      </c>
      <c r="E633" s="399" t="s">
        <v>475</v>
      </c>
      <c r="F633" s="399" t="s">
        <v>475</v>
      </c>
      <c r="G633" s="399" t="s">
        <v>475</v>
      </c>
      <c r="H633" s="399" t="s">
        <v>475</v>
      </c>
      <c r="I633" s="469" t="s">
        <v>555</v>
      </c>
      <c r="J633" s="392" t="s">
        <v>428</v>
      </c>
    </row>
    <row r="634" spans="1:10" ht="27.6">
      <c r="A634" s="369" t="s">
        <v>2196</v>
      </c>
      <c r="B634" s="394" t="s">
        <v>2197</v>
      </c>
      <c r="C634" s="393" t="s">
        <v>2198</v>
      </c>
      <c r="D634" s="393" t="s">
        <v>369</v>
      </c>
      <c r="E634" s="399" t="s">
        <v>475</v>
      </c>
      <c r="F634" s="399" t="s">
        <v>475</v>
      </c>
      <c r="G634" s="399" t="s">
        <v>475</v>
      </c>
      <c r="H634" s="399" t="s">
        <v>475</v>
      </c>
      <c r="I634" s="469" t="s">
        <v>555</v>
      </c>
      <c r="J634" s="392" t="s">
        <v>428</v>
      </c>
    </row>
    <row r="635" spans="1:10" ht="27.6">
      <c r="A635" s="369" t="s">
        <v>2199</v>
      </c>
      <c r="B635" s="394" t="s">
        <v>2200</v>
      </c>
      <c r="C635" s="393" t="s">
        <v>2201</v>
      </c>
      <c r="D635" s="393" t="s">
        <v>369</v>
      </c>
      <c r="E635" s="399" t="s">
        <v>475</v>
      </c>
      <c r="F635" s="399" t="s">
        <v>475</v>
      </c>
      <c r="G635" s="399" t="s">
        <v>475</v>
      </c>
      <c r="H635" s="399" t="s">
        <v>475</v>
      </c>
      <c r="I635" s="405">
        <v>10000000</v>
      </c>
      <c r="J635" s="392" t="s">
        <v>428</v>
      </c>
    </row>
    <row r="636" spans="1:10" ht="27.6">
      <c r="A636" s="369" t="s">
        <v>2202</v>
      </c>
      <c r="B636" s="394" t="s">
        <v>2203</v>
      </c>
      <c r="C636" s="393" t="s">
        <v>2204</v>
      </c>
      <c r="D636" s="393" t="s">
        <v>369</v>
      </c>
      <c r="E636" s="399" t="s">
        <v>475</v>
      </c>
      <c r="F636" s="399" t="s">
        <v>475</v>
      </c>
      <c r="G636" s="399" t="s">
        <v>475</v>
      </c>
      <c r="H636" s="399" t="s">
        <v>475</v>
      </c>
      <c r="I636" s="405">
        <v>5500000</v>
      </c>
      <c r="J636" s="392" t="s">
        <v>428</v>
      </c>
    </row>
    <row r="637" spans="1:10" ht="27.6">
      <c r="A637" s="369" t="s">
        <v>2205</v>
      </c>
      <c r="B637" s="394" t="s">
        <v>2206</v>
      </c>
      <c r="C637" s="393" t="s">
        <v>2207</v>
      </c>
      <c r="D637" s="393" t="s">
        <v>369</v>
      </c>
      <c r="E637" s="399"/>
      <c r="F637" s="399" t="s">
        <v>475</v>
      </c>
      <c r="G637" s="399" t="s">
        <v>475</v>
      </c>
      <c r="H637" s="399" t="s">
        <v>475</v>
      </c>
      <c r="I637" s="405">
        <v>12500000</v>
      </c>
      <c r="J637" s="392" t="s">
        <v>428</v>
      </c>
    </row>
    <row r="638" spans="1:10">
      <c r="A638" s="369" t="s">
        <v>2208</v>
      </c>
      <c r="B638" s="533" t="s">
        <v>2209</v>
      </c>
      <c r="C638" s="476" t="s">
        <v>2210</v>
      </c>
      <c r="D638" s="393" t="s">
        <v>146</v>
      </c>
      <c r="E638" s="392"/>
      <c r="F638" s="392" t="s">
        <v>475</v>
      </c>
      <c r="G638" s="392"/>
      <c r="H638" s="392"/>
      <c r="I638" s="537" t="s">
        <v>78</v>
      </c>
      <c r="J638" s="392" t="s">
        <v>428</v>
      </c>
    </row>
    <row r="639" spans="1:10" ht="41.4">
      <c r="A639" s="369" t="s">
        <v>2211</v>
      </c>
      <c r="B639" s="533" t="s">
        <v>2212</v>
      </c>
      <c r="C639" s="393" t="s">
        <v>2213</v>
      </c>
      <c r="D639" s="393" t="s">
        <v>146</v>
      </c>
      <c r="E639" s="392" t="s">
        <v>475</v>
      </c>
      <c r="F639" s="392" t="s">
        <v>475</v>
      </c>
      <c r="G639" s="392" t="s">
        <v>475</v>
      </c>
      <c r="H639" s="392" t="s">
        <v>475</v>
      </c>
      <c r="I639" s="537" t="s">
        <v>78</v>
      </c>
      <c r="J639" s="392" t="s">
        <v>428</v>
      </c>
    </row>
    <row r="640" spans="1:10" ht="27.6">
      <c r="A640" s="369" t="s">
        <v>2214</v>
      </c>
      <c r="B640" s="533" t="s">
        <v>2215</v>
      </c>
      <c r="C640" s="476" t="s">
        <v>2216</v>
      </c>
      <c r="D640" s="393" t="s">
        <v>146</v>
      </c>
      <c r="E640" s="392" t="s">
        <v>475</v>
      </c>
      <c r="F640" s="392" t="s">
        <v>475</v>
      </c>
      <c r="G640" s="392" t="s">
        <v>475</v>
      </c>
      <c r="H640" s="392" t="s">
        <v>475</v>
      </c>
      <c r="I640" s="537" t="s">
        <v>78</v>
      </c>
      <c r="J640" s="392" t="s">
        <v>428</v>
      </c>
    </row>
    <row r="641" spans="1:10" ht="27.6">
      <c r="A641" s="369" t="s">
        <v>2217</v>
      </c>
      <c r="B641" s="533" t="s">
        <v>2218</v>
      </c>
      <c r="C641" s="476" t="s">
        <v>2219</v>
      </c>
      <c r="D641" s="393" t="s">
        <v>146</v>
      </c>
      <c r="E641" s="392"/>
      <c r="F641" s="392"/>
      <c r="G641" s="392"/>
      <c r="H641" s="392" t="s">
        <v>475</v>
      </c>
      <c r="I641" s="537" t="s">
        <v>78</v>
      </c>
      <c r="J641" s="392" t="s">
        <v>428</v>
      </c>
    </row>
    <row r="642" spans="1:10" ht="27.6">
      <c r="A642" s="369" t="s">
        <v>2220</v>
      </c>
      <c r="B642" s="396" t="s">
        <v>2221</v>
      </c>
      <c r="C642" s="543" t="s">
        <v>2222</v>
      </c>
      <c r="D642" s="393" t="s">
        <v>366</v>
      </c>
      <c r="E642" s="415"/>
      <c r="F642" s="415" t="s">
        <v>427</v>
      </c>
      <c r="G642" s="415" t="s">
        <v>427</v>
      </c>
      <c r="H642" s="415" t="s">
        <v>427</v>
      </c>
      <c r="I642" s="420">
        <v>10852000</v>
      </c>
      <c r="J642" s="392" t="s">
        <v>428</v>
      </c>
    </row>
    <row r="643" spans="1:10" ht="41.4">
      <c r="A643" s="369" t="s">
        <v>2223</v>
      </c>
      <c r="B643" s="394" t="s">
        <v>2224</v>
      </c>
      <c r="C643" s="543" t="s">
        <v>2225</v>
      </c>
      <c r="D643" s="393" t="s">
        <v>366</v>
      </c>
      <c r="E643" s="415" t="s">
        <v>427</v>
      </c>
      <c r="F643" s="415" t="s">
        <v>427</v>
      </c>
      <c r="G643" s="495" t="s">
        <v>427</v>
      </c>
      <c r="H643" s="415"/>
      <c r="I643" s="420">
        <v>10000000</v>
      </c>
      <c r="J643" s="392" t="s">
        <v>428</v>
      </c>
    </row>
    <row r="644" spans="1:10" ht="27.6">
      <c r="A644" s="369" t="s">
        <v>2226</v>
      </c>
      <c r="B644" s="544" t="s">
        <v>2227</v>
      </c>
      <c r="C644" s="815" t="s">
        <v>2228</v>
      </c>
      <c r="D644" s="393" t="s">
        <v>366</v>
      </c>
      <c r="E644" s="415" t="s">
        <v>427</v>
      </c>
      <c r="F644" s="415" t="s">
        <v>427</v>
      </c>
      <c r="G644" s="415" t="s">
        <v>427</v>
      </c>
      <c r="H644" s="415" t="s">
        <v>427</v>
      </c>
      <c r="I644" s="420">
        <v>3250000</v>
      </c>
      <c r="J644" s="415" t="s">
        <v>428</v>
      </c>
    </row>
    <row r="645" spans="1:10" ht="41.4">
      <c r="A645" s="369" t="s">
        <v>2229</v>
      </c>
      <c r="B645" s="544" t="s">
        <v>2230</v>
      </c>
      <c r="C645" s="815" t="s">
        <v>2231</v>
      </c>
      <c r="D645" s="393" t="s">
        <v>366</v>
      </c>
      <c r="E645" s="415"/>
      <c r="F645" s="415"/>
      <c r="G645" s="415" t="s">
        <v>427</v>
      </c>
      <c r="H645" s="415"/>
      <c r="I645" s="420">
        <v>2000000</v>
      </c>
      <c r="J645" s="415" t="s">
        <v>428</v>
      </c>
    </row>
    <row r="646" spans="1:10" ht="41.4">
      <c r="A646" s="369" t="s">
        <v>2232</v>
      </c>
      <c r="B646" s="545" t="s">
        <v>2233</v>
      </c>
      <c r="C646" s="543" t="s">
        <v>2234</v>
      </c>
      <c r="D646" s="393" t="s">
        <v>366</v>
      </c>
      <c r="E646" s="415" t="s">
        <v>427</v>
      </c>
      <c r="F646" s="415" t="s">
        <v>427</v>
      </c>
      <c r="G646" s="415" t="s">
        <v>427</v>
      </c>
      <c r="H646" s="415" t="s">
        <v>427</v>
      </c>
      <c r="I646" s="420">
        <v>0</v>
      </c>
      <c r="J646" s="415" t="s">
        <v>428</v>
      </c>
    </row>
    <row r="647" spans="1:10">
      <c r="A647" s="369" t="s">
        <v>2235</v>
      </c>
      <c r="B647" s="545" t="s">
        <v>2236</v>
      </c>
      <c r="C647" s="543" t="s">
        <v>2237</v>
      </c>
      <c r="D647" s="393" t="s">
        <v>366</v>
      </c>
      <c r="E647" s="415"/>
      <c r="F647" s="415"/>
      <c r="G647" s="415" t="s">
        <v>427</v>
      </c>
      <c r="H647" s="415" t="s">
        <v>427</v>
      </c>
      <c r="I647" s="420">
        <v>0</v>
      </c>
      <c r="J647" s="415" t="s">
        <v>428</v>
      </c>
    </row>
    <row r="648" spans="1:10" ht="41.4">
      <c r="A648" s="369" t="s">
        <v>2238</v>
      </c>
      <c r="B648" s="396" t="s">
        <v>2239</v>
      </c>
      <c r="C648" s="815" t="s">
        <v>2240</v>
      </c>
      <c r="D648" s="393" t="s">
        <v>366</v>
      </c>
      <c r="E648" s="415" t="s">
        <v>427</v>
      </c>
      <c r="F648" s="415" t="s">
        <v>427</v>
      </c>
      <c r="G648" s="415" t="s">
        <v>427</v>
      </c>
      <c r="H648" s="415" t="s">
        <v>427</v>
      </c>
      <c r="I648" s="420">
        <v>0</v>
      </c>
      <c r="J648" s="415" t="s">
        <v>428</v>
      </c>
    </row>
    <row r="649" spans="1:10" ht="41.4">
      <c r="A649" s="369" t="s">
        <v>2241</v>
      </c>
      <c r="B649" s="441" t="s">
        <v>2242</v>
      </c>
      <c r="C649" s="393" t="s">
        <v>2243</v>
      </c>
      <c r="D649" s="393" t="s">
        <v>372</v>
      </c>
      <c r="E649" s="464"/>
      <c r="F649" s="464"/>
      <c r="G649" s="464"/>
      <c r="H649" s="464" t="s">
        <v>475</v>
      </c>
      <c r="I649" s="538">
        <v>0</v>
      </c>
      <c r="J649" s="415" t="s">
        <v>428</v>
      </c>
    </row>
    <row r="650" spans="1:10" ht="82.8">
      <c r="A650" s="369" t="s">
        <v>2244</v>
      </c>
      <c r="B650" s="441" t="s">
        <v>2245</v>
      </c>
      <c r="C650" s="393" t="s">
        <v>2246</v>
      </c>
      <c r="D650" s="393" t="s">
        <v>372</v>
      </c>
      <c r="E650" s="392" t="s">
        <v>475</v>
      </c>
      <c r="F650" s="392" t="s">
        <v>475</v>
      </c>
      <c r="G650" s="392" t="s">
        <v>475</v>
      </c>
      <c r="H650" s="392" t="s">
        <v>475</v>
      </c>
      <c r="I650" s="420">
        <v>17700000</v>
      </c>
      <c r="J650" s="415" t="s">
        <v>428</v>
      </c>
    </row>
    <row r="651" spans="1:10" ht="27.6">
      <c r="A651" s="369" t="s">
        <v>2247</v>
      </c>
      <c r="B651" s="441" t="s">
        <v>2248</v>
      </c>
      <c r="C651" s="393" t="s">
        <v>2249</v>
      </c>
      <c r="D651" s="393" t="s">
        <v>372</v>
      </c>
      <c r="E651" s="464"/>
      <c r="F651" s="464" t="s">
        <v>475</v>
      </c>
      <c r="G651" s="392"/>
      <c r="H651" s="392"/>
      <c r="I651" s="538">
        <v>0</v>
      </c>
      <c r="J651" s="392" t="s">
        <v>428</v>
      </c>
    </row>
    <row r="652" spans="1:10" ht="41.4">
      <c r="A652" s="369" t="s">
        <v>2250</v>
      </c>
      <c r="B652" s="441" t="s">
        <v>2251</v>
      </c>
      <c r="C652" s="393" t="s">
        <v>2252</v>
      </c>
      <c r="D652" s="393" t="s">
        <v>372</v>
      </c>
      <c r="E652" s="464" t="s">
        <v>475</v>
      </c>
      <c r="F652" s="464"/>
      <c r="G652" s="392"/>
      <c r="H652" s="392"/>
      <c r="I652" s="538">
        <v>0</v>
      </c>
      <c r="J652" s="415" t="s">
        <v>428</v>
      </c>
    </row>
    <row r="653" spans="1:10" ht="55.2">
      <c r="A653" s="369" t="s">
        <v>2253</v>
      </c>
      <c r="B653" s="394" t="s">
        <v>2254</v>
      </c>
      <c r="C653" s="393" t="s">
        <v>2255</v>
      </c>
      <c r="D653" s="393" t="s">
        <v>372</v>
      </c>
      <c r="E653" s="464"/>
      <c r="F653" s="464"/>
      <c r="G653" s="392" t="s">
        <v>475</v>
      </c>
      <c r="H653" s="392" t="s">
        <v>475</v>
      </c>
      <c r="I653" s="420">
        <v>6000000</v>
      </c>
      <c r="J653" s="415" t="s">
        <v>428</v>
      </c>
    </row>
    <row r="654" spans="1:10" ht="27.6">
      <c r="A654" s="369" t="s">
        <v>2256</v>
      </c>
      <c r="B654" s="394" t="s">
        <v>2257</v>
      </c>
      <c r="C654" s="393" t="s">
        <v>2258</v>
      </c>
      <c r="D654" s="393" t="s">
        <v>372</v>
      </c>
      <c r="E654" s="464" t="s">
        <v>475</v>
      </c>
      <c r="F654" s="464"/>
      <c r="G654" s="464"/>
      <c r="H654" s="464"/>
      <c r="I654" s="420">
        <v>0</v>
      </c>
      <c r="J654" s="415" t="s">
        <v>428</v>
      </c>
    </row>
    <row r="655" spans="1:10">
      <c r="A655" s="382" t="s">
        <v>2259</v>
      </c>
      <c r="B655" s="383" t="s">
        <v>2260</v>
      </c>
      <c r="C655" s="434"/>
      <c r="D655" s="434"/>
      <c r="E655" s="384"/>
      <c r="F655" s="384"/>
      <c r="G655" s="384"/>
      <c r="H655" s="384"/>
      <c r="I655" s="411">
        <f>I656+I674</f>
        <v>1336123000</v>
      </c>
      <c r="J655" s="436"/>
    </row>
    <row r="656" spans="1:10">
      <c r="A656" s="385" t="s">
        <v>2261</v>
      </c>
      <c r="B656" s="472"/>
      <c r="C656" s="488"/>
      <c r="D656" s="388"/>
      <c r="E656" s="489"/>
      <c r="F656" s="489"/>
      <c r="G656" s="489"/>
      <c r="H656" s="489"/>
      <c r="I656" s="498">
        <f>SUM(I657:I673)</f>
        <v>1320000000</v>
      </c>
      <c r="J656" s="499"/>
    </row>
    <row r="657" spans="1:10" ht="138">
      <c r="A657" s="369" t="s">
        <v>2262</v>
      </c>
      <c r="B657" s="546" t="s">
        <v>2263</v>
      </c>
      <c r="C657" s="807" t="s">
        <v>2264</v>
      </c>
      <c r="D657" s="807" t="s">
        <v>377</v>
      </c>
      <c r="E657" s="808" t="s">
        <v>475</v>
      </c>
      <c r="F657" s="808" t="s">
        <v>475</v>
      </c>
      <c r="G657" s="808" t="s">
        <v>475</v>
      </c>
      <c r="H657" s="808" t="s">
        <v>475</v>
      </c>
      <c r="I657" s="420">
        <v>200000000</v>
      </c>
      <c r="J657" s="808" t="s">
        <v>428</v>
      </c>
    </row>
    <row r="658" spans="1:10" ht="82.8">
      <c r="A658" s="369" t="s">
        <v>2265</v>
      </c>
      <c r="B658" s="394" t="s">
        <v>2266</v>
      </c>
      <c r="C658" s="807" t="s">
        <v>2267</v>
      </c>
      <c r="D658" s="807" t="s">
        <v>377</v>
      </c>
      <c r="E658" s="808" t="s">
        <v>475</v>
      </c>
      <c r="F658" s="808" t="s">
        <v>475</v>
      </c>
      <c r="G658" s="808" t="s">
        <v>475</v>
      </c>
      <c r="H658" s="808" t="s">
        <v>475</v>
      </c>
      <c r="I658" s="420">
        <v>75000000</v>
      </c>
      <c r="J658" s="808" t="s">
        <v>428</v>
      </c>
    </row>
    <row r="659" spans="1:10" ht="82.8">
      <c r="A659" s="369" t="s">
        <v>2268</v>
      </c>
      <c r="B659" s="816" t="s">
        <v>2269</v>
      </c>
      <c r="C659" s="807" t="s">
        <v>2270</v>
      </c>
      <c r="D659" s="807" t="s">
        <v>377</v>
      </c>
      <c r="E659" s="808" t="s">
        <v>475</v>
      </c>
      <c r="F659" s="808" t="s">
        <v>475</v>
      </c>
      <c r="G659" s="808" t="s">
        <v>475</v>
      </c>
      <c r="H659" s="808" t="s">
        <v>475</v>
      </c>
      <c r="I659" s="812" t="s">
        <v>555</v>
      </c>
      <c r="J659" s="808" t="s">
        <v>428</v>
      </c>
    </row>
    <row r="660" spans="1:10" ht="27.6">
      <c r="A660" s="369" t="s">
        <v>2271</v>
      </c>
      <c r="B660" s="816" t="s">
        <v>2272</v>
      </c>
      <c r="C660" s="807" t="s">
        <v>2273</v>
      </c>
      <c r="D660" s="807" t="s">
        <v>377</v>
      </c>
      <c r="E660" s="808" t="s">
        <v>475</v>
      </c>
      <c r="F660" s="808" t="s">
        <v>475</v>
      </c>
      <c r="G660" s="808" t="s">
        <v>475</v>
      </c>
      <c r="H660" s="808" t="s">
        <v>475</v>
      </c>
      <c r="I660" s="812" t="s">
        <v>555</v>
      </c>
      <c r="J660" s="808" t="s">
        <v>428</v>
      </c>
    </row>
    <row r="661" spans="1:10" ht="55.2">
      <c r="A661" s="369" t="s">
        <v>2274</v>
      </c>
      <c r="B661" s="816" t="s">
        <v>2275</v>
      </c>
      <c r="C661" s="807" t="s">
        <v>2276</v>
      </c>
      <c r="D661" s="807" t="s">
        <v>377</v>
      </c>
      <c r="E661" s="808" t="s">
        <v>475</v>
      </c>
      <c r="F661" s="808" t="s">
        <v>475</v>
      </c>
      <c r="G661" s="808" t="s">
        <v>475</v>
      </c>
      <c r="H661" s="808" t="s">
        <v>475</v>
      </c>
      <c r="I661" s="420">
        <v>40000000</v>
      </c>
      <c r="J661" s="808" t="s">
        <v>428</v>
      </c>
    </row>
    <row r="662" spans="1:10" ht="124.2">
      <c r="A662" s="369" t="s">
        <v>2277</v>
      </c>
      <c r="B662" s="809" t="s">
        <v>2278</v>
      </c>
      <c r="C662" s="807" t="s">
        <v>2279</v>
      </c>
      <c r="D662" s="807" t="s">
        <v>377</v>
      </c>
      <c r="E662" s="808" t="s">
        <v>475</v>
      </c>
      <c r="F662" s="808" t="s">
        <v>475</v>
      </c>
      <c r="G662" s="808" t="s">
        <v>475</v>
      </c>
      <c r="H662" s="808" t="s">
        <v>475</v>
      </c>
      <c r="I662" s="420">
        <v>300000000</v>
      </c>
      <c r="J662" s="808" t="s">
        <v>428</v>
      </c>
    </row>
    <row r="663" spans="1:10" ht="82.8">
      <c r="A663" s="369" t="s">
        <v>2280</v>
      </c>
      <c r="B663" s="816" t="s">
        <v>2281</v>
      </c>
      <c r="C663" s="807" t="s">
        <v>2282</v>
      </c>
      <c r="D663" s="807" t="s">
        <v>377</v>
      </c>
      <c r="E663" s="808" t="s">
        <v>475</v>
      </c>
      <c r="F663" s="808" t="s">
        <v>475</v>
      </c>
      <c r="G663" s="808" t="s">
        <v>475</v>
      </c>
      <c r="H663" s="808" t="s">
        <v>475</v>
      </c>
      <c r="I663" s="420">
        <v>40000000</v>
      </c>
      <c r="J663" s="808" t="s">
        <v>428</v>
      </c>
    </row>
    <row r="664" spans="1:10" ht="55.2">
      <c r="A664" s="369" t="s">
        <v>2283</v>
      </c>
      <c r="B664" s="816" t="s">
        <v>2284</v>
      </c>
      <c r="C664" s="807" t="s">
        <v>2285</v>
      </c>
      <c r="D664" s="807" t="s">
        <v>377</v>
      </c>
      <c r="E664" s="808" t="s">
        <v>475</v>
      </c>
      <c r="F664" s="808" t="s">
        <v>475</v>
      </c>
      <c r="G664" s="808" t="s">
        <v>475</v>
      </c>
      <c r="H664" s="808" t="s">
        <v>475</v>
      </c>
      <c r="I664" s="420">
        <v>18000000</v>
      </c>
      <c r="J664" s="808" t="s">
        <v>428</v>
      </c>
    </row>
    <row r="665" spans="1:10" ht="69">
      <c r="A665" s="369" t="s">
        <v>2286</v>
      </c>
      <c r="B665" s="816" t="s">
        <v>2287</v>
      </c>
      <c r="C665" s="806" t="s">
        <v>2288</v>
      </c>
      <c r="D665" s="807" t="s">
        <v>377</v>
      </c>
      <c r="E665" s="808" t="s">
        <v>475</v>
      </c>
      <c r="F665" s="808" t="s">
        <v>475</v>
      </c>
      <c r="G665" s="808" t="s">
        <v>475</v>
      </c>
      <c r="H665" s="808" t="s">
        <v>475</v>
      </c>
      <c r="I665" s="420">
        <v>64000000</v>
      </c>
      <c r="J665" s="808" t="s">
        <v>428</v>
      </c>
    </row>
    <row r="666" spans="1:10" ht="110.4">
      <c r="A666" s="369" t="s">
        <v>2289</v>
      </c>
      <c r="B666" s="816" t="s">
        <v>2290</v>
      </c>
      <c r="C666" s="807" t="s">
        <v>2291</v>
      </c>
      <c r="D666" s="807" t="s">
        <v>377</v>
      </c>
      <c r="E666" s="808" t="s">
        <v>475</v>
      </c>
      <c r="F666" s="808" t="s">
        <v>475</v>
      </c>
      <c r="G666" s="808" t="s">
        <v>475</v>
      </c>
      <c r="H666" s="808" t="s">
        <v>475</v>
      </c>
      <c r="I666" s="420">
        <v>300000000</v>
      </c>
      <c r="J666" s="808" t="s">
        <v>819</v>
      </c>
    </row>
    <row r="667" spans="1:10" ht="41.4">
      <c r="A667" s="369" t="s">
        <v>2292</v>
      </c>
      <c r="B667" s="809" t="s">
        <v>2293</v>
      </c>
      <c r="C667" s="807" t="s">
        <v>2294</v>
      </c>
      <c r="D667" s="807" t="s">
        <v>377</v>
      </c>
      <c r="E667" s="808" t="s">
        <v>475</v>
      </c>
      <c r="F667" s="808" t="s">
        <v>475</v>
      </c>
      <c r="G667" s="808" t="s">
        <v>475</v>
      </c>
      <c r="H667" s="808" t="s">
        <v>475</v>
      </c>
      <c r="I667" s="420">
        <v>5000000</v>
      </c>
      <c r="J667" s="808" t="s">
        <v>428</v>
      </c>
    </row>
    <row r="668" spans="1:10" ht="55.2">
      <c r="A668" s="369" t="s">
        <v>2295</v>
      </c>
      <c r="B668" s="809" t="s">
        <v>2296</v>
      </c>
      <c r="C668" s="807" t="s">
        <v>2297</v>
      </c>
      <c r="D668" s="807" t="s">
        <v>377</v>
      </c>
      <c r="E668" s="808" t="s">
        <v>475</v>
      </c>
      <c r="F668" s="808" t="s">
        <v>475</v>
      </c>
      <c r="G668" s="808" t="s">
        <v>475</v>
      </c>
      <c r="H668" s="808" t="s">
        <v>475</v>
      </c>
      <c r="I668" s="420">
        <v>25000000</v>
      </c>
      <c r="J668" s="808" t="s">
        <v>428</v>
      </c>
    </row>
    <row r="669" spans="1:10" ht="124.2">
      <c r="A669" s="369" t="s">
        <v>2298</v>
      </c>
      <c r="B669" s="394" t="s">
        <v>2299</v>
      </c>
      <c r="C669" s="807" t="s">
        <v>2300</v>
      </c>
      <c r="D669" s="807" t="s">
        <v>377</v>
      </c>
      <c r="E669" s="808" t="s">
        <v>475</v>
      </c>
      <c r="F669" s="808" t="s">
        <v>475</v>
      </c>
      <c r="G669" s="808" t="s">
        <v>475</v>
      </c>
      <c r="H669" s="808" t="s">
        <v>475</v>
      </c>
      <c r="I669" s="420">
        <v>70000000</v>
      </c>
      <c r="J669" s="808" t="s">
        <v>428</v>
      </c>
    </row>
    <row r="670" spans="1:10" ht="55.2">
      <c r="A670" s="369" t="s">
        <v>2301</v>
      </c>
      <c r="B670" s="816" t="s">
        <v>2302</v>
      </c>
      <c r="C670" s="807" t="s">
        <v>2303</v>
      </c>
      <c r="D670" s="807" t="s">
        <v>377</v>
      </c>
      <c r="E670" s="808" t="s">
        <v>475</v>
      </c>
      <c r="F670" s="808" t="s">
        <v>475</v>
      </c>
      <c r="G670" s="808" t="s">
        <v>475</v>
      </c>
      <c r="H670" s="808" t="s">
        <v>475</v>
      </c>
      <c r="I670" s="420">
        <v>30000000</v>
      </c>
      <c r="J670" s="808" t="s">
        <v>428</v>
      </c>
    </row>
    <row r="671" spans="1:10" ht="151.80000000000001">
      <c r="A671" s="369" t="s">
        <v>2304</v>
      </c>
      <c r="B671" s="809" t="s">
        <v>2305</v>
      </c>
      <c r="C671" s="807" t="s">
        <v>2306</v>
      </c>
      <c r="D671" s="807" t="s">
        <v>377</v>
      </c>
      <c r="E671" s="808" t="s">
        <v>475</v>
      </c>
      <c r="F671" s="808" t="s">
        <v>475</v>
      </c>
      <c r="G671" s="808" t="s">
        <v>475</v>
      </c>
      <c r="H671" s="808" t="s">
        <v>475</v>
      </c>
      <c r="I671" s="420">
        <v>140000000</v>
      </c>
      <c r="J671" s="808" t="s">
        <v>428</v>
      </c>
    </row>
    <row r="672" spans="1:10">
      <c r="A672" s="369" t="s">
        <v>2307</v>
      </c>
      <c r="B672" s="809" t="s">
        <v>2308</v>
      </c>
      <c r="C672" s="807" t="s">
        <v>2309</v>
      </c>
      <c r="D672" s="807" t="s">
        <v>377</v>
      </c>
      <c r="E672" s="808" t="s">
        <v>475</v>
      </c>
      <c r="F672" s="808" t="s">
        <v>475</v>
      </c>
      <c r="G672" s="808" t="s">
        <v>475</v>
      </c>
      <c r="H672" s="808" t="s">
        <v>475</v>
      </c>
      <c r="I672" s="812" t="s">
        <v>555</v>
      </c>
      <c r="J672" s="808" t="s">
        <v>490</v>
      </c>
    </row>
    <row r="673" spans="1:10" ht="27.6">
      <c r="A673" s="369" t="s">
        <v>2310</v>
      </c>
      <c r="B673" s="816" t="s">
        <v>2311</v>
      </c>
      <c r="C673" s="807" t="s">
        <v>2312</v>
      </c>
      <c r="D673" s="807" t="s">
        <v>377</v>
      </c>
      <c r="E673" s="808" t="s">
        <v>475</v>
      </c>
      <c r="F673" s="808" t="s">
        <v>475</v>
      </c>
      <c r="G673" s="808" t="s">
        <v>475</v>
      </c>
      <c r="H673" s="808" t="s">
        <v>475</v>
      </c>
      <c r="I673" s="420">
        <v>13000000</v>
      </c>
      <c r="J673" s="808" t="s">
        <v>428</v>
      </c>
    </row>
    <row r="674" spans="1:10">
      <c r="A674" s="385" t="s">
        <v>2313</v>
      </c>
      <c r="B674" s="472"/>
      <c r="C674" s="488"/>
      <c r="D674" s="388"/>
      <c r="E674" s="489"/>
      <c r="F674" s="489"/>
      <c r="G674" s="489"/>
      <c r="H674" s="489"/>
      <c r="I674" s="498">
        <f>SUM(I675:I681)</f>
        <v>16123000</v>
      </c>
      <c r="J674" s="499"/>
    </row>
    <row r="675" spans="1:10" ht="27.6">
      <c r="A675" s="369" t="s">
        <v>2314</v>
      </c>
      <c r="B675" s="396" t="s">
        <v>2315</v>
      </c>
      <c r="C675" s="393" t="s">
        <v>2316</v>
      </c>
      <c r="D675" s="393" t="s">
        <v>387</v>
      </c>
      <c r="E675" s="392" t="s">
        <v>475</v>
      </c>
      <c r="F675" s="392" t="s">
        <v>475</v>
      </c>
      <c r="G675" s="392" t="s">
        <v>475</v>
      </c>
      <c r="H675" s="392" t="s">
        <v>475</v>
      </c>
      <c r="I675" s="469">
        <v>5000000</v>
      </c>
      <c r="J675" s="392" t="s">
        <v>428</v>
      </c>
    </row>
    <row r="676" spans="1:10" ht="41.4">
      <c r="A676" s="369" t="s">
        <v>2317</v>
      </c>
      <c r="B676" s="396" t="s">
        <v>2318</v>
      </c>
      <c r="C676" s="393" t="s">
        <v>2319</v>
      </c>
      <c r="D676" s="393" t="s">
        <v>387</v>
      </c>
      <c r="E676" s="392"/>
      <c r="F676" s="392" t="s">
        <v>475</v>
      </c>
      <c r="G676" s="392" t="s">
        <v>475</v>
      </c>
      <c r="H676" s="392"/>
      <c r="I676" s="469">
        <v>7923000</v>
      </c>
      <c r="J676" s="392" t="s">
        <v>428</v>
      </c>
    </row>
    <row r="677" spans="1:10" ht="27.6">
      <c r="A677" s="369" t="s">
        <v>2320</v>
      </c>
      <c r="B677" s="396" t="s">
        <v>2321</v>
      </c>
      <c r="C677" s="393" t="s">
        <v>2322</v>
      </c>
      <c r="D677" s="393" t="s">
        <v>387</v>
      </c>
      <c r="E677" s="392" t="s">
        <v>475</v>
      </c>
      <c r="F677" s="392" t="s">
        <v>475</v>
      </c>
      <c r="G677" s="392" t="s">
        <v>475</v>
      </c>
      <c r="H677" s="392" t="s">
        <v>475</v>
      </c>
      <c r="I677" s="469">
        <v>3000000</v>
      </c>
      <c r="J677" s="392" t="s">
        <v>428</v>
      </c>
    </row>
    <row r="678" spans="1:10" ht="27.6">
      <c r="A678" s="369" t="s">
        <v>2323</v>
      </c>
      <c r="B678" s="394" t="s">
        <v>2324</v>
      </c>
      <c r="C678" s="393" t="s">
        <v>2325</v>
      </c>
      <c r="D678" s="393" t="s">
        <v>387</v>
      </c>
      <c r="E678" s="392" t="s">
        <v>475</v>
      </c>
      <c r="F678" s="392" t="s">
        <v>475</v>
      </c>
      <c r="G678" s="392" t="s">
        <v>475</v>
      </c>
      <c r="H678" s="392" t="s">
        <v>475</v>
      </c>
      <c r="I678" s="469">
        <v>0</v>
      </c>
      <c r="J678" s="392" t="s">
        <v>428</v>
      </c>
    </row>
    <row r="679" spans="1:10" ht="27.6">
      <c r="A679" s="369" t="s">
        <v>2326</v>
      </c>
      <c r="B679" s="394" t="s">
        <v>2327</v>
      </c>
      <c r="C679" s="393" t="s">
        <v>2328</v>
      </c>
      <c r="D679" s="393" t="s">
        <v>387</v>
      </c>
      <c r="E679" s="392"/>
      <c r="F679" s="392"/>
      <c r="G679" s="392" t="s">
        <v>475</v>
      </c>
      <c r="H679" s="392" t="s">
        <v>475</v>
      </c>
      <c r="I679" s="469">
        <v>200000</v>
      </c>
      <c r="J679" s="392" t="s">
        <v>428</v>
      </c>
    </row>
    <row r="680" spans="1:10" ht="27.6">
      <c r="A680" s="369" t="s">
        <v>2329</v>
      </c>
      <c r="B680" s="533" t="s">
        <v>2330</v>
      </c>
      <c r="C680" s="393" t="s">
        <v>2331</v>
      </c>
      <c r="D680" s="393" t="s">
        <v>146</v>
      </c>
      <c r="E680" s="392" t="s">
        <v>475</v>
      </c>
      <c r="F680" s="392" t="s">
        <v>475</v>
      </c>
      <c r="G680" s="392" t="s">
        <v>475</v>
      </c>
      <c r="H680" s="392" t="s">
        <v>475</v>
      </c>
      <c r="I680" s="537" t="s">
        <v>78</v>
      </c>
      <c r="J680" s="392" t="s">
        <v>428</v>
      </c>
    </row>
    <row r="681" spans="1:10" ht="27.6">
      <c r="A681" s="369" t="s">
        <v>2332</v>
      </c>
      <c r="B681" s="396" t="s">
        <v>2333</v>
      </c>
      <c r="C681" s="476" t="s">
        <v>2334</v>
      </c>
      <c r="D681" s="393" t="s">
        <v>387</v>
      </c>
      <c r="E681" s="392"/>
      <c r="F681" s="392"/>
      <c r="G681" s="392"/>
      <c r="H681" s="392" t="s">
        <v>475</v>
      </c>
      <c r="I681" s="469">
        <v>0</v>
      </c>
      <c r="J681" s="392" t="s">
        <v>428</v>
      </c>
    </row>
    <row r="682" spans="1:10">
      <c r="A682" s="382" t="s">
        <v>2335</v>
      </c>
      <c r="B682" s="383" t="s">
        <v>2336</v>
      </c>
      <c r="C682" s="434"/>
      <c r="D682" s="434"/>
      <c r="E682" s="384"/>
      <c r="F682" s="384"/>
      <c r="G682" s="384"/>
      <c r="H682" s="384"/>
      <c r="I682" s="411">
        <f>I683</f>
        <v>35300000</v>
      </c>
      <c r="J682" s="436"/>
    </row>
    <row r="683" spans="1:10">
      <c r="A683" s="385" t="s">
        <v>2337</v>
      </c>
      <c r="B683" s="472"/>
      <c r="C683" s="488"/>
      <c r="D683" s="388"/>
      <c r="E683" s="489"/>
      <c r="F683" s="489"/>
      <c r="G683" s="489"/>
      <c r="H683" s="489"/>
      <c r="I683" s="498">
        <f>SUM(I684:I702)</f>
        <v>35300000</v>
      </c>
      <c r="J683" s="499"/>
    </row>
    <row r="684" spans="1:10" ht="13.8" customHeight="1">
      <c r="A684" s="369" t="s">
        <v>2338</v>
      </c>
      <c r="B684" s="547" t="s">
        <v>2339</v>
      </c>
      <c r="C684" s="548" t="s">
        <v>2340</v>
      </c>
      <c r="D684" s="548" t="s">
        <v>395</v>
      </c>
      <c r="E684" s="495" t="s">
        <v>427</v>
      </c>
      <c r="F684" s="549"/>
      <c r="G684" s="549"/>
      <c r="H684" s="549"/>
      <c r="I684" s="469">
        <v>0</v>
      </c>
      <c r="J684" s="428" t="s">
        <v>428</v>
      </c>
    </row>
    <row r="685" spans="1:10" ht="27.6">
      <c r="A685" s="369" t="s">
        <v>2341</v>
      </c>
      <c r="B685" s="547" t="s">
        <v>2339</v>
      </c>
      <c r="C685" s="548" t="s">
        <v>2342</v>
      </c>
      <c r="D685" s="548" t="s">
        <v>395</v>
      </c>
      <c r="E685" s="495" t="s">
        <v>427</v>
      </c>
      <c r="F685" s="549"/>
      <c r="G685" s="549"/>
      <c r="H685" s="549"/>
      <c r="I685" s="469">
        <v>0</v>
      </c>
      <c r="J685" s="428" t="s">
        <v>428</v>
      </c>
    </row>
    <row r="686" spans="1:10" ht="27.6">
      <c r="A686" s="369" t="s">
        <v>2343</v>
      </c>
      <c r="B686" s="547" t="s">
        <v>2339</v>
      </c>
      <c r="C686" s="548" t="s">
        <v>2344</v>
      </c>
      <c r="D686" s="548" t="s">
        <v>395</v>
      </c>
      <c r="E686" s="495" t="s">
        <v>427</v>
      </c>
      <c r="F686" s="549"/>
      <c r="G686" s="549"/>
      <c r="H686" s="549"/>
      <c r="I686" s="469">
        <v>0</v>
      </c>
      <c r="J686" s="428" t="s">
        <v>428</v>
      </c>
    </row>
    <row r="687" spans="1:10" ht="27.6">
      <c r="A687" s="369" t="s">
        <v>2345</v>
      </c>
      <c r="B687" s="547" t="s">
        <v>2339</v>
      </c>
      <c r="C687" s="548" t="s">
        <v>2346</v>
      </c>
      <c r="D687" s="548" t="s">
        <v>395</v>
      </c>
      <c r="E687" s="495" t="s">
        <v>427</v>
      </c>
      <c r="F687" s="549"/>
      <c r="G687" s="549"/>
      <c r="H687" s="549"/>
      <c r="I687" s="469">
        <v>0</v>
      </c>
      <c r="J687" s="428" t="s">
        <v>428</v>
      </c>
    </row>
    <row r="688" spans="1:10" ht="27.6">
      <c r="A688" s="369" t="s">
        <v>2347</v>
      </c>
      <c r="B688" s="547" t="s">
        <v>2339</v>
      </c>
      <c r="C688" s="548" t="s">
        <v>2348</v>
      </c>
      <c r="D688" s="548" t="s">
        <v>395</v>
      </c>
      <c r="E688" s="495"/>
      <c r="F688" s="495" t="s">
        <v>427</v>
      </c>
      <c r="G688" s="495"/>
      <c r="H688" s="495"/>
      <c r="I688" s="469">
        <v>0</v>
      </c>
      <c r="J688" s="428" t="s">
        <v>428</v>
      </c>
    </row>
    <row r="689" spans="1:10" ht="27.6">
      <c r="A689" s="369" t="s">
        <v>2349</v>
      </c>
      <c r="B689" s="547" t="s">
        <v>2339</v>
      </c>
      <c r="C689" s="548" t="s">
        <v>2350</v>
      </c>
      <c r="D689" s="548" t="s">
        <v>395</v>
      </c>
      <c r="E689" s="495"/>
      <c r="F689" s="495"/>
      <c r="G689" s="495" t="s">
        <v>427</v>
      </c>
      <c r="H689" s="495"/>
      <c r="I689" s="469">
        <v>0</v>
      </c>
      <c r="J689" s="428" t="s">
        <v>428</v>
      </c>
    </row>
    <row r="690" spans="1:10" ht="27.6">
      <c r="A690" s="369" t="s">
        <v>2351</v>
      </c>
      <c r="B690" s="547" t="s">
        <v>2339</v>
      </c>
      <c r="C690" s="548" t="s">
        <v>2352</v>
      </c>
      <c r="D690" s="548" t="s">
        <v>395</v>
      </c>
      <c r="E690" s="495"/>
      <c r="F690" s="495"/>
      <c r="G690" s="495"/>
      <c r="H690" s="495" t="s">
        <v>427</v>
      </c>
      <c r="I690" s="469">
        <v>0</v>
      </c>
      <c r="J690" s="428" t="s">
        <v>428</v>
      </c>
    </row>
    <row r="691" spans="1:10" ht="27.6">
      <c r="A691" s="369" t="s">
        <v>2353</v>
      </c>
      <c r="B691" s="547" t="s">
        <v>2339</v>
      </c>
      <c r="C691" s="548" t="s">
        <v>2354</v>
      </c>
      <c r="D691" s="548" t="s">
        <v>395</v>
      </c>
      <c r="E691" s="495"/>
      <c r="F691" s="495"/>
      <c r="G691" s="495" t="s">
        <v>427</v>
      </c>
      <c r="H691" s="495"/>
      <c r="I691" s="469">
        <v>0</v>
      </c>
      <c r="J691" s="428" t="s">
        <v>428</v>
      </c>
    </row>
    <row r="692" spans="1:10" ht="27.6">
      <c r="A692" s="369" t="s">
        <v>2355</v>
      </c>
      <c r="B692" s="547" t="s">
        <v>2339</v>
      </c>
      <c r="C692" s="548" t="s">
        <v>2356</v>
      </c>
      <c r="D692" s="548" t="s">
        <v>395</v>
      </c>
      <c r="E692" s="549"/>
      <c r="F692" s="549"/>
      <c r="G692" s="549"/>
      <c r="H692" s="495" t="s">
        <v>427</v>
      </c>
      <c r="I692" s="469">
        <v>0</v>
      </c>
      <c r="J692" s="428" t="s">
        <v>428</v>
      </c>
    </row>
    <row r="693" spans="1:10" ht="27.6">
      <c r="A693" s="369" t="s">
        <v>2357</v>
      </c>
      <c r="B693" s="396" t="s">
        <v>2358</v>
      </c>
      <c r="C693" s="393" t="s">
        <v>2359</v>
      </c>
      <c r="D693" s="548" t="s">
        <v>395</v>
      </c>
      <c r="E693" s="392"/>
      <c r="F693" s="392"/>
      <c r="G693" s="392" t="s">
        <v>427</v>
      </c>
      <c r="H693" s="392"/>
      <c r="I693" s="469">
        <v>10000000</v>
      </c>
      <c r="J693" s="428" t="s">
        <v>428</v>
      </c>
    </row>
    <row r="694" spans="1:10" ht="27.6">
      <c r="A694" s="369" t="s">
        <v>2360</v>
      </c>
      <c r="B694" s="397" t="s">
        <v>2361</v>
      </c>
      <c r="C694" s="393" t="s">
        <v>2362</v>
      </c>
      <c r="D694" s="548" t="s">
        <v>395</v>
      </c>
      <c r="E694" s="392" t="s">
        <v>427</v>
      </c>
      <c r="F694" s="392" t="s">
        <v>427</v>
      </c>
      <c r="G694" s="392" t="s">
        <v>427</v>
      </c>
      <c r="H694" s="392" t="s">
        <v>427</v>
      </c>
      <c r="I694" s="550">
        <v>0</v>
      </c>
      <c r="J694" s="428" t="s">
        <v>428</v>
      </c>
    </row>
    <row r="695" spans="1:10">
      <c r="A695" s="369" t="s">
        <v>2363</v>
      </c>
      <c r="B695" s="394" t="s">
        <v>2364</v>
      </c>
      <c r="C695" s="393" t="s">
        <v>2365</v>
      </c>
      <c r="D695" s="548" t="s">
        <v>395</v>
      </c>
      <c r="E695" s="392" t="s">
        <v>427</v>
      </c>
      <c r="F695" s="392" t="s">
        <v>427</v>
      </c>
      <c r="G695" s="392" t="s">
        <v>427</v>
      </c>
      <c r="H695" s="392" t="s">
        <v>427</v>
      </c>
      <c r="I695" s="550">
        <v>0</v>
      </c>
      <c r="J695" s="428" t="s">
        <v>428</v>
      </c>
    </row>
    <row r="696" spans="1:10" ht="55.2">
      <c r="A696" s="369" t="s">
        <v>2366</v>
      </c>
      <c r="B696" s="396" t="s">
        <v>2367</v>
      </c>
      <c r="C696" s="393" t="s">
        <v>2368</v>
      </c>
      <c r="D696" s="548" t="s">
        <v>395</v>
      </c>
      <c r="E696" s="392" t="s">
        <v>427</v>
      </c>
      <c r="F696" s="392" t="s">
        <v>427</v>
      </c>
      <c r="G696" s="392" t="s">
        <v>427</v>
      </c>
      <c r="H696" s="392" t="s">
        <v>427</v>
      </c>
      <c r="I696" s="469">
        <v>6000000</v>
      </c>
      <c r="J696" s="428" t="s">
        <v>428</v>
      </c>
    </row>
    <row r="697" spans="1:10" ht="27.6">
      <c r="A697" s="369" t="s">
        <v>2369</v>
      </c>
      <c r="B697" s="396" t="s">
        <v>2370</v>
      </c>
      <c r="C697" s="393" t="s">
        <v>2371</v>
      </c>
      <c r="D697" s="548" t="s">
        <v>395</v>
      </c>
      <c r="E697" s="392"/>
      <c r="F697" s="392"/>
      <c r="G697" s="392"/>
      <c r="H697" s="392" t="s">
        <v>427</v>
      </c>
      <c r="I697" s="469">
        <v>5000000</v>
      </c>
      <c r="J697" s="428" t="s">
        <v>428</v>
      </c>
    </row>
    <row r="698" spans="1:10" ht="27.6">
      <c r="A698" s="369" t="s">
        <v>2372</v>
      </c>
      <c r="B698" s="396" t="s">
        <v>2373</v>
      </c>
      <c r="C698" s="393" t="s">
        <v>2374</v>
      </c>
      <c r="D698" s="548" t="s">
        <v>395</v>
      </c>
      <c r="E698" s="392"/>
      <c r="F698" s="392"/>
      <c r="G698" s="392" t="s">
        <v>427</v>
      </c>
      <c r="H698" s="392" t="s">
        <v>427</v>
      </c>
      <c r="I698" s="469">
        <v>5000000</v>
      </c>
      <c r="J698" s="428" t="s">
        <v>428</v>
      </c>
    </row>
    <row r="699" spans="1:10" ht="41.4">
      <c r="A699" s="369" t="s">
        <v>2375</v>
      </c>
      <c r="B699" s="394" t="s">
        <v>2376</v>
      </c>
      <c r="C699" s="393" t="s">
        <v>2377</v>
      </c>
      <c r="D699" s="548" t="s">
        <v>395</v>
      </c>
      <c r="E699" s="392" t="s">
        <v>427</v>
      </c>
      <c r="F699" s="392" t="s">
        <v>427</v>
      </c>
      <c r="G699" s="392" t="s">
        <v>427</v>
      </c>
      <c r="H699" s="392" t="s">
        <v>427</v>
      </c>
      <c r="I699" s="551">
        <v>0</v>
      </c>
      <c r="J699" s="428" t="s">
        <v>428</v>
      </c>
    </row>
    <row r="700" spans="1:10" ht="55.2">
      <c r="A700" s="369" t="s">
        <v>2378</v>
      </c>
      <c r="B700" s="394" t="s">
        <v>2379</v>
      </c>
      <c r="C700" s="393" t="s">
        <v>2380</v>
      </c>
      <c r="D700" s="548" t="s">
        <v>395</v>
      </c>
      <c r="E700" s="392"/>
      <c r="F700" s="392" t="s">
        <v>427</v>
      </c>
      <c r="G700" s="392"/>
      <c r="H700" s="392" t="s">
        <v>427</v>
      </c>
      <c r="I700" s="551">
        <v>0</v>
      </c>
      <c r="J700" s="428" t="s">
        <v>428</v>
      </c>
    </row>
    <row r="701" spans="1:10" ht="55.2">
      <c r="A701" s="369" t="s">
        <v>2381</v>
      </c>
      <c r="B701" s="394" t="s">
        <v>2382</v>
      </c>
      <c r="C701" s="393" t="s">
        <v>2383</v>
      </c>
      <c r="D701" s="548" t="s">
        <v>395</v>
      </c>
      <c r="E701" s="392" t="s">
        <v>427</v>
      </c>
      <c r="F701" s="392" t="s">
        <v>427</v>
      </c>
      <c r="G701" s="392" t="s">
        <v>427</v>
      </c>
      <c r="H701" s="392" t="s">
        <v>427</v>
      </c>
      <c r="I701" s="551">
        <v>0</v>
      </c>
      <c r="J701" s="428" t="s">
        <v>428</v>
      </c>
    </row>
    <row r="702" spans="1:10">
      <c r="A702" s="369" t="s">
        <v>2384</v>
      </c>
      <c r="B702" s="455" t="s">
        <v>2385</v>
      </c>
      <c r="C702" s="476" t="s">
        <v>2386</v>
      </c>
      <c r="D702" s="393" t="s">
        <v>146</v>
      </c>
      <c r="E702" s="392" t="s">
        <v>475</v>
      </c>
      <c r="F702" s="392" t="s">
        <v>475</v>
      </c>
      <c r="G702" s="392" t="s">
        <v>475</v>
      </c>
      <c r="H702" s="392"/>
      <c r="I702" s="537">
        <v>9300000</v>
      </c>
      <c r="J702" s="392" t="s">
        <v>428</v>
      </c>
    </row>
    <row r="703" spans="1:10">
      <c r="A703" s="382" t="s">
        <v>398</v>
      </c>
      <c r="B703" s="383" t="s">
        <v>2387</v>
      </c>
      <c r="C703" s="434"/>
      <c r="D703" s="434"/>
      <c r="E703" s="384"/>
      <c r="F703" s="384"/>
      <c r="G703" s="384"/>
      <c r="H703" s="384"/>
      <c r="I703" s="411">
        <f>I704</f>
        <v>191000000</v>
      </c>
      <c r="J703" s="436"/>
    </row>
    <row r="704" spans="1:10">
      <c r="A704" s="385" t="s">
        <v>2388</v>
      </c>
      <c r="B704" s="472"/>
      <c r="C704" s="488"/>
      <c r="D704" s="388"/>
      <c r="E704" s="489"/>
      <c r="F704" s="489"/>
      <c r="G704" s="489"/>
      <c r="H704" s="489"/>
      <c r="I704" s="498">
        <f>SUM(I705:I710)</f>
        <v>191000000</v>
      </c>
      <c r="J704" s="499"/>
    </row>
    <row r="705" spans="1:68" ht="124.2">
      <c r="A705" s="478" t="s">
        <v>2389</v>
      </c>
      <c r="B705" s="441" t="s">
        <v>2390</v>
      </c>
      <c r="C705" s="393" t="s">
        <v>2391</v>
      </c>
      <c r="D705" s="393" t="s">
        <v>402</v>
      </c>
      <c r="E705" s="464" t="s">
        <v>475</v>
      </c>
      <c r="F705" s="464" t="s">
        <v>475</v>
      </c>
      <c r="G705" s="464" t="s">
        <v>475</v>
      </c>
      <c r="H705" s="464" t="s">
        <v>475</v>
      </c>
      <c r="I705" s="538">
        <v>125000000</v>
      </c>
      <c r="J705" s="392" t="s">
        <v>2392</v>
      </c>
    </row>
    <row r="706" spans="1:68" ht="27.6">
      <c r="A706" s="478" t="s">
        <v>2393</v>
      </c>
      <c r="B706" s="441" t="s">
        <v>2394</v>
      </c>
      <c r="C706" s="393" t="s">
        <v>2395</v>
      </c>
      <c r="D706" s="393" t="s">
        <v>402</v>
      </c>
      <c r="E706" s="464" t="s">
        <v>475</v>
      </c>
      <c r="F706" s="464" t="s">
        <v>475</v>
      </c>
      <c r="G706" s="464" t="s">
        <v>475</v>
      </c>
      <c r="H706" s="464" t="s">
        <v>475</v>
      </c>
      <c r="I706" s="420">
        <v>0</v>
      </c>
      <c r="J706" s="392" t="s">
        <v>2392</v>
      </c>
    </row>
    <row r="707" spans="1:68" s="364" customFormat="1" ht="41.4">
      <c r="A707" s="478" t="s">
        <v>2396</v>
      </c>
      <c r="B707" s="441" t="s">
        <v>2397</v>
      </c>
      <c r="C707" s="393" t="s">
        <v>2398</v>
      </c>
      <c r="D707" s="393" t="s">
        <v>402</v>
      </c>
      <c r="E707" s="464"/>
      <c r="F707" s="464"/>
      <c r="G707" s="464" t="s">
        <v>475</v>
      </c>
      <c r="H707" s="464" t="s">
        <v>475</v>
      </c>
      <c r="I707" s="420">
        <v>7500000</v>
      </c>
      <c r="J707" s="392" t="s">
        <v>2392</v>
      </c>
      <c r="K707" s="366"/>
      <c r="L707" s="366"/>
      <c r="M707" s="366"/>
      <c r="N707" s="366"/>
      <c r="O707" s="366"/>
      <c r="P707" s="366"/>
      <c r="Q707" s="366"/>
      <c r="R707" s="366"/>
      <c r="S707" s="366"/>
      <c r="T707" s="366"/>
      <c r="U707" s="366"/>
      <c r="V707" s="366"/>
      <c r="W707" s="366"/>
      <c r="X707" s="366"/>
      <c r="Y707" s="366"/>
      <c r="Z707" s="366"/>
      <c r="AA707" s="366"/>
      <c r="AB707" s="366"/>
      <c r="AC707" s="366"/>
      <c r="AD707" s="366"/>
      <c r="AE707" s="366"/>
      <c r="AF707" s="366"/>
      <c r="AG707" s="366"/>
      <c r="AH707" s="366"/>
      <c r="AI707" s="366"/>
      <c r="AJ707" s="366"/>
      <c r="AK707" s="366"/>
      <c r="AL707" s="366"/>
      <c r="AM707" s="366"/>
      <c r="AN707" s="366"/>
      <c r="AO707" s="366"/>
      <c r="AP707" s="366"/>
      <c r="AQ707" s="366"/>
      <c r="AR707" s="366"/>
      <c r="AS707" s="366"/>
      <c r="AT707" s="366"/>
      <c r="AU707" s="366"/>
      <c r="AV707" s="366"/>
      <c r="AW707" s="366"/>
      <c r="AX707" s="366"/>
      <c r="AY707" s="366"/>
      <c r="AZ707" s="366"/>
      <c r="BA707" s="366"/>
      <c r="BB707" s="366"/>
      <c r="BC707" s="366"/>
      <c r="BD707" s="366"/>
      <c r="BE707" s="366"/>
      <c r="BF707" s="366"/>
      <c r="BG707" s="366"/>
      <c r="BH707" s="366"/>
      <c r="BI707" s="366"/>
      <c r="BJ707" s="366"/>
      <c r="BK707" s="366"/>
      <c r="BL707" s="366"/>
      <c r="BM707" s="366"/>
      <c r="BN707" s="366"/>
      <c r="BO707" s="366"/>
      <c r="BP707" s="366"/>
    </row>
    <row r="708" spans="1:68" s="364" customFormat="1" ht="27.6">
      <c r="A708" s="478" t="s">
        <v>2399</v>
      </c>
      <c r="B708" s="441" t="s">
        <v>2400</v>
      </c>
      <c r="C708" s="393" t="s">
        <v>2401</v>
      </c>
      <c r="D708" s="393" t="s">
        <v>402</v>
      </c>
      <c r="E708" s="464" t="s">
        <v>475</v>
      </c>
      <c r="F708" s="464" t="s">
        <v>475</v>
      </c>
      <c r="G708" s="464" t="s">
        <v>475</v>
      </c>
      <c r="H708" s="464" t="s">
        <v>475</v>
      </c>
      <c r="I708" s="538">
        <v>8500000</v>
      </c>
      <c r="J708" s="392" t="s">
        <v>2392</v>
      </c>
      <c r="K708" s="366"/>
      <c r="L708" s="366"/>
      <c r="M708" s="366"/>
      <c r="N708" s="366"/>
      <c r="O708" s="366"/>
      <c r="P708" s="366"/>
      <c r="Q708" s="366"/>
      <c r="R708" s="366"/>
      <c r="S708" s="366"/>
      <c r="T708" s="366"/>
      <c r="U708" s="366"/>
      <c r="V708" s="366"/>
      <c r="W708" s="366"/>
      <c r="X708" s="366"/>
      <c r="Y708" s="366"/>
      <c r="Z708" s="366"/>
      <c r="AA708" s="366"/>
      <c r="AB708" s="366"/>
      <c r="AC708" s="366"/>
      <c r="AD708" s="366"/>
      <c r="AE708" s="366"/>
      <c r="AF708" s="366"/>
      <c r="AG708" s="366"/>
      <c r="AH708" s="366"/>
      <c r="AI708" s="366"/>
      <c r="AJ708" s="366"/>
      <c r="AK708" s="366"/>
      <c r="AL708" s="366"/>
      <c r="AM708" s="366"/>
      <c r="AN708" s="366"/>
      <c r="AO708" s="366"/>
      <c r="AP708" s="366"/>
      <c r="AQ708" s="366"/>
      <c r="AR708" s="366"/>
      <c r="AS708" s="366"/>
      <c r="AT708" s="366"/>
      <c r="AU708" s="366"/>
      <c r="AV708" s="366"/>
      <c r="AW708" s="366"/>
      <c r="AX708" s="366"/>
      <c r="AY708" s="366"/>
      <c r="AZ708" s="366"/>
      <c r="BA708" s="366"/>
      <c r="BB708" s="366"/>
      <c r="BC708" s="366"/>
      <c r="BD708" s="366"/>
      <c r="BE708" s="366"/>
      <c r="BF708" s="366"/>
      <c r="BG708" s="366"/>
      <c r="BH708" s="366"/>
      <c r="BI708" s="366"/>
      <c r="BJ708" s="366"/>
      <c r="BK708" s="366"/>
      <c r="BL708" s="366"/>
      <c r="BM708" s="366"/>
      <c r="BN708" s="366"/>
      <c r="BO708" s="366"/>
      <c r="BP708" s="366"/>
    </row>
    <row r="709" spans="1:68" ht="27.6">
      <c r="A709" s="478" t="s">
        <v>2402</v>
      </c>
      <c r="B709" s="441" t="s">
        <v>2403</v>
      </c>
      <c r="C709" s="393" t="s">
        <v>2404</v>
      </c>
      <c r="D709" s="393" t="s">
        <v>402</v>
      </c>
      <c r="E709" s="373"/>
      <c r="F709" s="373"/>
      <c r="G709" s="373" t="s">
        <v>475</v>
      </c>
      <c r="H709" s="373" t="s">
        <v>475</v>
      </c>
      <c r="I709" s="538">
        <v>45000000</v>
      </c>
      <c r="J709" s="392" t="s">
        <v>2392</v>
      </c>
    </row>
    <row r="710" spans="1:68" ht="41.4">
      <c r="A710" s="478" t="s">
        <v>2405</v>
      </c>
      <c r="B710" s="441" t="s">
        <v>2406</v>
      </c>
      <c r="C710" s="393" t="s">
        <v>2407</v>
      </c>
      <c r="D710" s="393" t="s">
        <v>402</v>
      </c>
      <c r="E710" s="373" t="s">
        <v>475</v>
      </c>
      <c r="F710" s="373" t="s">
        <v>475</v>
      </c>
      <c r="G710" s="373" t="s">
        <v>475</v>
      </c>
      <c r="H710" s="373" t="s">
        <v>475</v>
      </c>
      <c r="I710" s="420">
        <v>5000000</v>
      </c>
      <c r="J710" s="392" t="s">
        <v>2392</v>
      </c>
    </row>
  </sheetData>
  <autoFilter ref="A2:BP710" xr:uid="{00000000-0009-0000-0000-000001000000}"/>
  <mergeCells count="7">
    <mergeCell ref="I279:I280"/>
    <mergeCell ref="J2:J3"/>
    <mergeCell ref="E2:H2"/>
    <mergeCell ref="B2:B3"/>
    <mergeCell ref="C2:C3"/>
    <mergeCell ref="D2:D3"/>
    <mergeCell ref="I2:I3"/>
  </mergeCells>
  <pageMargins left="0.70866141732283505" right="0.70866141732283505" top="0.74803149606299202" bottom="0.74803149606299202" header="0.31496062992126" footer="0.31496062992126"/>
  <pageSetup paperSize="9" scale="42" fitToHeight="0" orientation="landscape"/>
  <headerFooter>
    <oddFooter>&amp;C&amp;P</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5:F11"/>
  <sheetViews>
    <sheetView showGridLines="0" workbookViewId="0">
      <selection activeCell="E19" sqref="E19"/>
    </sheetView>
  </sheetViews>
  <sheetFormatPr baseColWidth="10" defaultColWidth="11.5546875" defaultRowHeight="14.4"/>
  <cols>
    <col min="1" max="1" width="2" customWidth="1"/>
    <col min="2" max="2" width="13.6640625" customWidth="1"/>
    <col min="3" max="3" width="8.6640625" style="343" customWidth="1"/>
    <col min="4" max="4" width="21.33203125" customWidth="1"/>
    <col min="5" max="5" width="22" customWidth="1"/>
    <col min="6" max="6" width="19.33203125" customWidth="1"/>
  </cols>
  <sheetData>
    <row r="5" spans="3:6" ht="23.25" customHeight="1">
      <c r="C5" s="344"/>
      <c r="D5" s="344" t="s">
        <v>2408</v>
      </c>
      <c r="E5" s="344" t="s">
        <v>2409</v>
      </c>
      <c r="F5" s="344" t="s">
        <v>2410</v>
      </c>
    </row>
    <row r="6" spans="3:6">
      <c r="C6" s="345">
        <v>1</v>
      </c>
      <c r="D6" s="346" t="s">
        <v>2411</v>
      </c>
      <c r="E6" s="347">
        <f>'PTA 2026'!I5</f>
        <v>5051598308</v>
      </c>
      <c r="F6" s="348">
        <f>E6/1000000000</f>
        <v>5.051598308</v>
      </c>
    </row>
    <row r="7" spans="3:6">
      <c r="C7" s="345">
        <v>2</v>
      </c>
      <c r="D7" s="346" t="s">
        <v>2412</v>
      </c>
      <c r="E7" s="347">
        <f>'PTA 2026'!I224</f>
        <v>6374971626</v>
      </c>
      <c r="F7" s="348">
        <f t="shared" ref="F7:F10" si="0">E7/1000000000</f>
        <v>6.3749716259999998</v>
      </c>
    </row>
    <row r="8" spans="3:6">
      <c r="C8" s="345">
        <v>3</v>
      </c>
      <c r="D8" s="346" t="s">
        <v>2413</v>
      </c>
      <c r="E8" s="347">
        <f>'PTA 2026'!I306</f>
        <v>7628864000</v>
      </c>
      <c r="F8" s="348">
        <f t="shared" si="0"/>
        <v>7.6288640000000001</v>
      </c>
    </row>
    <row r="9" spans="3:6">
      <c r="C9" s="345">
        <v>4</v>
      </c>
      <c r="D9" s="346" t="s">
        <v>2414</v>
      </c>
      <c r="E9" s="347">
        <f>'PTA 2026'!I424</f>
        <v>1775259632.8767121</v>
      </c>
      <c r="F9" s="348">
        <f t="shared" si="0"/>
        <v>1.7752596328767121</v>
      </c>
    </row>
    <row r="10" spans="3:6">
      <c r="C10" s="345">
        <v>5</v>
      </c>
      <c r="D10" s="346" t="s">
        <v>2415</v>
      </c>
      <c r="E10" s="347">
        <f>'PTA 2026'!I529</f>
        <v>2078295800</v>
      </c>
      <c r="F10" s="348">
        <f t="shared" si="0"/>
        <v>2.0782957999999998</v>
      </c>
    </row>
    <row r="11" spans="3:6">
      <c r="C11" s="344"/>
      <c r="D11" s="344" t="s">
        <v>2416</v>
      </c>
      <c r="E11" s="349">
        <f>SUM(E6:E10)</f>
        <v>22908989366.876713</v>
      </c>
      <c r="F11" s="350">
        <f>SUM(F6:F10)</f>
        <v>22.90898936687671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pageSetUpPr fitToPage="1"/>
  </sheetPr>
  <dimension ref="A1:BV650"/>
  <sheetViews>
    <sheetView showGridLines="0" zoomScale="115" zoomScaleNormal="115" workbookViewId="0">
      <pane xSplit="2" ySplit="4" topLeftCell="C599" activePane="bottomRight" state="frozen"/>
      <selection pane="topRight"/>
      <selection pane="bottomLeft"/>
      <selection pane="bottomRight" activeCell="D599" sqref="D599"/>
    </sheetView>
  </sheetViews>
  <sheetFormatPr baseColWidth="10" defaultColWidth="11.5546875" defaultRowHeight="13.2"/>
  <cols>
    <col min="1" max="1" width="6.33203125" style="24" customWidth="1"/>
    <col min="2" max="2" width="38.44140625" style="25" customWidth="1"/>
    <col min="3" max="3" width="37.44140625" style="26" customWidth="1"/>
    <col min="4" max="4" width="30.88671875" style="26" customWidth="1"/>
    <col min="5" max="5" width="40.109375" style="26" hidden="1" customWidth="1"/>
    <col min="6" max="6" width="33.6640625" style="24" hidden="1" customWidth="1"/>
    <col min="7" max="7" width="40" style="27" hidden="1" customWidth="1"/>
    <col min="8" max="8" width="25.6640625" style="27" hidden="1" customWidth="1"/>
    <col min="9" max="9" width="30.88671875" style="27" hidden="1" customWidth="1"/>
    <col min="10" max="10" width="22.109375" style="27" hidden="1" customWidth="1"/>
    <col min="11" max="11" width="22.88671875" style="28" hidden="1" customWidth="1"/>
    <col min="12" max="12" width="23.33203125" style="28" hidden="1" customWidth="1"/>
    <col min="13" max="13" width="16.88671875" style="28" hidden="1" customWidth="1"/>
    <col min="14" max="14" width="18.33203125" style="28" hidden="1" customWidth="1"/>
    <col min="15" max="15" width="30.6640625" style="29" hidden="1" customWidth="1"/>
    <col min="16" max="16384" width="11.5546875" style="26"/>
  </cols>
  <sheetData>
    <row r="1" spans="1:15">
      <c r="A1" s="30" t="s">
        <v>2417</v>
      </c>
      <c r="B1" s="31"/>
      <c r="C1" s="32"/>
      <c r="D1" s="32"/>
      <c r="E1" s="32"/>
      <c r="F1" s="33"/>
      <c r="G1" s="34"/>
      <c r="H1" s="34"/>
      <c r="I1" s="34"/>
      <c r="J1" s="34"/>
      <c r="K1" s="77"/>
      <c r="L1" s="77"/>
      <c r="M1" s="77"/>
      <c r="N1" s="77"/>
      <c r="O1" s="78"/>
    </row>
    <row r="2" spans="1:15" ht="24.6" customHeight="1">
      <c r="A2" s="914" t="s">
        <v>409</v>
      </c>
      <c r="B2" s="894" t="s">
        <v>410</v>
      </c>
      <c r="C2" s="894" t="s">
        <v>411</v>
      </c>
      <c r="D2" s="894" t="s">
        <v>2418</v>
      </c>
      <c r="E2" s="894" t="s">
        <v>2419</v>
      </c>
      <c r="F2" s="894" t="s">
        <v>412</v>
      </c>
      <c r="G2" s="912" t="s">
        <v>413</v>
      </c>
      <c r="H2" s="912"/>
      <c r="I2" s="912"/>
      <c r="J2" s="912"/>
      <c r="K2" s="913"/>
      <c r="L2" s="913"/>
      <c r="M2" s="913"/>
      <c r="N2" s="913"/>
      <c r="O2" s="894" t="s">
        <v>415</v>
      </c>
    </row>
    <row r="3" spans="1:15">
      <c r="A3" s="914"/>
      <c r="B3" s="894"/>
      <c r="C3" s="894"/>
      <c r="D3" s="894"/>
      <c r="E3" s="894"/>
      <c r="F3" s="894"/>
      <c r="G3" s="37" t="s">
        <v>416</v>
      </c>
      <c r="H3" s="37" t="s">
        <v>417</v>
      </c>
      <c r="I3" s="37" t="s">
        <v>418</v>
      </c>
      <c r="J3" s="37" t="s">
        <v>419</v>
      </c>
      <c r="K3" s="79">
        <v>2026</v>
      </c>
      <c r="L3" s="79">
        <v>2027</v>
      </c>
      <c r="M3" s="79">
        <v>2028</v>
      </c>
      <c r="N3" s="80" t="s">
        <v>2420</v>
      </c>
      <c r="O3" s="894"/>
    </row>
    <row r="4" spans="1:15">
      <c r="A4" s="38">
        <v>0</v>
      </c>
      <c r="B4" s="39" t="s">
        <v>420</v>
      </c>
      <c r="C4" s="38"/>
      <c r="D4" s="38"/>
      <c r="E4" s="38"/>
      <c r="F4" s="38"/>
      <c r="G4" s="40"/>
      <c r="H4" s="40"/>
      <c r="I4" s="40"/>
      <c r="J4" s="40"/>
      <c r="K4" s="81" t="e">
        <f>+K5+K181+K264+K380+K489</f>
        <v>#VALUE!</v>
      </c>
      <c r="L4" s="81" t="e">
        <f>+L5+L181+L264+L380+L489</f>
        <v>#VALUE!</v>
      </c>
      <c r="M4" s="81"/>
      <c r="N4" s="81" t="e">
        <f>+N5+N181+N264+N380+N489</f>
        <v>#VALUE!</v>
      </c>
      <c r="O4" s="81">
        <f>+O5+O181+O264+O380+O489</f>
        <v>0</v>
      </c>
    </row>
    <row r="5" spans="1:15" ht="21" customHeight="1">
      <c r="A5" s="35">
        <v>1</v>
      </c>
      <c r="B5" s="41" t="s">
        <v>421</v>
      </c>
      <c r="C5" s="42"/>
      <c r="D5" s="42"/>
      <c r="E5" s="42"/>
      <c r="F5" s="42"/>
      <c r="G5" s="37"/>
      <c r="H5" s="37"/>
      <c r="I5" s="37"/>
      <c r="J5" s="37"/>
      <c r="K5" s="80">
        <f>+K6+K80+K119+K134+K140+K152+K175</f>
        <v>1784831600</v>
      </c>
      <c r="L5" s="80">
        <f>+L6+L80+L119+L134+L140+L152+L175</f>
        <v>1477554600</v>
      </c>
      <c r="M5" s="80"/>
      <c r="N5" s="80">
        <f>+N6+N80+N119+N134+N140+N152+N175</f>
        <v>4650176020</v>
      </c>
      <c r="O5" s="80"/>
    </row>
    <row r="6" spans="1:15" ht="22.2" customHeight="1">
      <c r="A6" s="43" t="s">
        <v>28</v>
      </c>
      <c r="B6" s="43" t="s">
        <v>422</v>
      </c>
      <c r="C6" s="44"/>
      <c r="D6" s="44"/>
      <c r="E6" s="44"/>
      <c r="F6" s="44"/>
      <c r="G6" s="45"/>
      <c r="H6" s="45"/>
      <c r="I6" s="45"/>
      <c r="J6" s="45"/>
      <c r="K6" s="82">
        <f>+K7+K24+K34+K44+K52+K68</f>
        <v>1115617600</v>
      </c>
      <c r="L6" s="82">
        <f>+L7+L24+L34+L44+L52+L68</f>
        <v>979093600</v>
      </c>
      <c r="M6" s="82"/>
      <c r="N6" s="82">
        <f>+N7+N24+N34+N44+N52+N68</f>
        <v>2979540020</v>
      </c>
      <c r="O6" s="82"/>
    </row>
    <row r="7" spans="1:15" ht="26.4" customHeight="1">
      <c r="A7" s="46" t="s">
        <v>423</v>
      </c>
      <c r="B7" s="47"/>
      <c r="C7" s="48"/>
      <c r="D7" s="48"/>
      <c r="E7" s="48"/>
      <c r="F7" s="49"/>
      <c r="G7" s="49"/>
      <c r="H7" s="49"/>
      <c r="I7" s="49"/>
      <c r="J7" s="49"/>
      <c r="K7" s="83">
        <f>SUM(K8:K23)</f>
        <v>194000000</v>
      </c>
      <c r="L7" s="83">
        <f>SUM(L8:L23)</f>
        <v>109000000</v>
      </c>
      <c r="M7" s="83"/>
      <c r="N7" s="83">
        <f>SUM(N8:N23)</f>
        <v>467000000</v>
      </c>
      <c r="O7" s="83"/>
    </row>
    <row r="8" spans="1:15" ht="39.6" customHeight="1">
      <c r="A8" s="50" t="s">
        <v>424</v>
      </c>
      <c r="B8" s="51" t="s">
        <v>425</v>
      </c>
      <c r="C8" s="52" t="s">
        <v>426</v>
      </c>
      <c r="D8" s="52" t="s">
        <v>426</v>
      </c>
      <c r="E8" s="52" t="s">
        <v>426</v>
      </c>
      <c r="F8" s="53" t="s">
        <v>23</v>
      </c>
      <c r="G8" s="54">
        <v>2</v>
      </c>
      <c r="H8" s="55">
        <v>4</v>
      </c>
      <c r="I8" s="55">
        <v>4</v>
      </c>
      <c r="J8" s="84">
        <v>5</v>
      </c>
      <c r="K8" s="85">
        <v>15000000</v>
      </c>
      <c r="L8" s="85">
        <v>15000000</v>
      </c>
      <c r="M8" s="85">
        <v>15000000</v>
      </c>
      <c r="N8" s="86">
        <f>SUM(K8:M8)</f>
        <v>45000000</v>
      </c>
      <c r="O8" s="87" t="s">
        <v>428</v>
      </c>
    </row>
    <row r="9" spans="1:15" ht="39.6" customHeight="1">
      <c r="A9" s="50" t="s">
        <v>429</v>
      </c>
      <c r="B9" s="51" t="s">
        <v>430</v>
      </c>
      <c r="C9" s="56" t="s">
        <v>431</v>
      </c>
      <c r="D9" s="56" t="s">
        <v>431</v>
      </c>
      <c r="E9" s="56" t="s">
        <v>431</v>
      </c>
      <c r="F9" s="53" t="s">
        <v>23</v>
      </c>
      <c r="G9" s="54"/>
      <c r="H9" s="55">
        <v>1</v>
      </c>
      <c r="I9" s="55">
        <v>1</v>
      </c>
      <c r="J9" s="84">
        <v>1</v>
      </c>
      <c r="K9" s="85">
        <v>10000000</v>
      </c>
      <c r="L9" s="85">
        <v>10000000</v>
      </c>
      <c r="M9" s="85">
        <v>10000000</v>
      </c>
      <c r="N9" s="86">
        <f t="shared" ref="N9:N23" si="0">SUM(K9:M9)</f>
        <v>30000000</v>
      </c>
      <c r="O9" s="87" t="s">
        <v>428</v>
      </c>
    </row>
    <row r="10" spans="1:15" ht="26.4" customHeight="1">
      <c r="A10" s="50" t="s">
        <v>432</v>
      </c>
      <c r="B10" s="56" t="s">
        <v>433</v>
      </c>
      <c r="C10" s="56" t="s">
        <v>434</v>
      </c>
      <c r="D10" s="56" t="s">
        <v>434</v>
      </c>
      <c r="E10" s="56" t="s">
        <v>434</v>
      </c>
      <c r="F10" s="53" t="s">
        <v>23</v>
      </c>
      <c r="G10" s="54"/>
      <c r="H10" s="54"/>
      <c r="I10" s="54"/>
      <c r="J10" s="88">
        <v>1</v>
      </c>
      <c r="K10" s="85">
        <v>12000000</v>
      </c>
      <c r="L10" s="85">
        <v>12000000</v>
      </c>
      <c r="M10" s="85">
        <v>12000000</v>
      </c>
      <c r="N10" s="86">
        <f t="shared" si="0"/>
        <v>36000000</v>
      </c>
      <c r="O10" s="87" t="s">
        <v>428</v>
      </c>
    </row>
    <row r="11" spans="1:15" ht="39.6" customHeight="1">
      <c r="A11" s="50" t="s">
        <v>435</v>
      </c>
      <c r="B11" s="56" t="s">
        <v>436</v>
      </c>
      <c r="C11" s="52" t="s">
        <v>437</v>
      </c>
      <c r="D11" s="52" t="s">
        <v>437</v>
      </c>
      <c r="E11" s="52" t="s">
        <v>437</v>
      </c>
      <c r="F11" s="57" t="s">
        <v>23</v>
      </c>
      <c r="G11" s="54"/>
      <c r="H11" s="54"/>
      <c r="I11" s="54"/>
      <c r="J11" s="54">
        <v>1</v>
      </c>
      <c r="K11" s="85">
        <v>2000000</v>
      </c>
      <c r="L11" s="85">
        <v>2000000</v>
      </c>
      <c r="M11" s="85">
        <v>2000000</v>
      </c>
      <c r="N11" s="86">
        <f t="shared" si="0"/>
        <v>6000000</v>
      </c>
      <c r="O11" s="89" t="s">
        <v>428</v>
      </c>
    </row>
    <row r="12" spans="1:15" ht="26.4" customHeight="1">
      <c r="A12" s="50" t="s">
        <v>438</v>
      </c>
      <c r="B12" s="58" t="s">
        <v>439</v>
      </c>
      <c r="C12" s="58" t="s">
        <v>440</v>
      </c>
      <c r="D12" s="58" t="s">
        <v>440</v>
      </c>
      <c r="E12" s="58" t="s">
        <v>440</v>
      </c>
      <c r="F12" s="53" t="s">
        <v>23</v>
      </c>
      <c r="G12" s="54"/>
      <c r="H12" s="54"/>
      <c r="I12" s="54" t="s">
        <v>427</v>
      </c>
      <c r="J12" s="54" t="s">
        <v>427</v>
      </c>
      <c r="K12" s="90">
        <v>25000000</v>
      </c>
      <c r="L12" s="90">
        <v>25000000</v>
      </c>
      <c r="M12" s="90">
        <v>25000000</v>
      </c>
      <c r="N12" s="86">
        <f t="shared" si="0"/>
        <v>75000000</v>
      </c>
      <c r="O12" s="89" t="s">
        <v>428</v>
      </c>
    </row>
    <row r="13" spans="1:15" ht="30.6" customHeight="1">
      <c r="A13" s="50" t="s">
        <v>441</v>
      </c>
      <c r="B13" s="59" t="s">
        <v>442</v>
      </c>
      <c r="C13" s="58" t="s">
        <v>443</v>
      </c>
      <c r="D13" s="58"/>
      <c r="E13" s="58"/>
      <c r="F13" s="53" t="s">
        <v>23</v>
      </c>
      <c r="G13" s="54"/>
      <c r="H13" s="54" t="s">
        <v>427</v>
      </c>
      <c r="I13" s="54" t="s">
        <v>427</v>
      </c>
      <c r="J13" s="54" t="s">
        <v>427</v>
      </c>
      <c r="K13" s="90">
        <v>25000000</v>
      </c>
      <c r="L13" s="90"/>
      <c r="M13" s="90"/>
      <c r="N13" s="86">
        <f t="shared" si="0"/>
        <v>25000000</v>
      </c>
      <c r="O13" s="89" t="s">
        <v>428</v>
      </c>
    </row>
    <row r="14" spans="1:15" ht="26.4" customHeight="1">
      <c r="A14" s="50" t="s">
        <v>444</v>
      </c>
      <c r="B14" s="60" t="s">
        <v>445</v>
      </c>
      <c r="C14" s="58" t="s">
        <v>446</v>
      </c>
      <c r="D14" s="58"/>
      <c r="E14" s="58"/>
      <c r="F14" s="54" t="s">
        <v>23</v>
      </c>
      <c r="G14" s="54"/>
      <c r="H14" s="54" t="s">
        <v>427</v>
      </c>
      <c r="I14" s="54" t="s">
        <v>427</v>
      </c>
      <c r="J14" s="54"/>
      <c r="K14" s="85">
        <v>15000000</v>
      </c>
      <c r="L14" s="85"/>
      <c r="M14" s="85"/>
      <c r="N14" s="86">
        <f t="shared" si="0"/>
        <v>15000000</v>
      </c>
      <c r="O14" s="89" t="s">
        <v>428</v>
      </c>
    </row>
    <row r="15" spans="1:15" ht="26.4" customHeight="1">
      <c r="A15" s="50" t="s">
        <v>447</v>
      </c>
      <c r="B15" s="60" t="s">
        <v>448</v>
      </c>
      <c r="C15" s="58" t="s">
        <v>449</v>
      </c>
      <c r="D15" s="58" t="s">
        <v>449</v>
      </c>
      <c r="E15" s="58" t="s">
        <v>449</v>
      </c>
      <c r="F15" s="54" t="s">
        <v>23</v>
      </c>
      <c r="G15" s="54"/>
      <c r="H15" s="54"/>
      <c r="I15" s="54"/>
      <c r="J15" s="54" t="s">
        <v>427</v>
      </c>
      <c r="K15" s="85">
        <v>10000000</v>
      </c>
      <c r="L15" s="85">
        <v>20000000</v>
      </c>
      <c r="M15" s="85" t="s">
        <v>2421</v>
      </c>
      <c r="N15" s="86">
        <f t="shared" si="0"/>
        <v>30000000</v>
      </c>
      <c r="O15" s="89" t="s">
        <v>428</v>
      </c>
    </row>
    <row r="16" spans="1:15" ht="26.4" customHeight="1">
      <c r="A16" s="50" t="s">
        <v>450</v>
      </c>
      <c r="B16" s="60" t="s">
        <v>451</v>
      </c>
      <c r="C16" s="58" t="s">
        <v>452</v>
      </c>
      <c r="D16" s="58" t="s">
        <v>452</v>
      </c>
      <c r="E16" s="58"/>
      <c r="F16" s="53" t="s">
        <v>23</v>
      </c>
      <c r="G16" s="54"/>
      <c r="H16" s="54" t="s">
        <v>427</v>
      </c>
      <c r="I16" s="54" t="s">
        <v>427</v>
      </c>
      <c r="J16" s="54"/>
      <c r="K16" s="86">
        <v>5000000</v>
      </c>
      <c r="L16" s="86">
        <v>5000000</v>
      </c>
      <c r="M16" s="86">
        <v>5000000</v>
      </c>
      <c r="N16" s="86">
        <f t="shared" si="0"/>
        <v>15000000</v>
      </c>
      <c r="O16" s="89" t="s">
        <v>428</v>
      </c>
    </row>
    <row r="17" spans="1:74" ht="26.4" customHeight="1">
      <c r="A17" s="50" t="s">
        <v>453</v>
      </c>
      <c r="B17" s="58" t="s">
        <v>454</v>
      </c>
      <c r="C17" s="58" t="s">
        <v>455</v>
      </c>
      <c r="D17" s="58" t="s">
        <v>455</v>
      </c>
      <c r="E17" s="58" t="s">
        <v>455</v>
      </c>
      <c r="F17" s="53" t="s">
        <v>23</v>
      </c>
      <c r="G17" s="54"/>
      <c r="H17" s="54"/>
      <c r="I17" s="54" t="s">
        <v>427</v>
      </c>
      <c r="J17" s="54" t="s">
        <v>427</v>
      </c>
      <c r="K17" s="86">
        <v>3000000</v>
      </c>
      <c r="L17" s="86">
        <v>3000000</v>
      </c>
      <c r="M17" s="86">
        <v>3000000</v>
      </c>
      <c r="N17" s="86">
        <f t="shared" si="0"/>
        <v>9000000</v>
      </c>
      <c r="O17" s="89" t="s">
        <v>428</v>
      </c>
    </row>
    <row r="18" spans="1:74" ht="39.6" customHeight="1">
      <c r="A18" s="50" t="s">
        <v>456</v>
      </c>
      <c r="B18" s="58" t="s">
        <v>457</v>
      </c>
      <c r="C18" s="58" t="s">
        <v>458</v>
      </c>
      <c r="D18" s="58"/>
      <c r="E18" s="58"/>
      <c r="F18" s="53" t="s">
        <v>23</v>
      </c>
      <c r="G18" s="54" t="s">
        <v>427</v>
      </c>
      <c r="H18" s="54" t="s">
        <v>427</v>
      </c>
      <c r="I18" s="54"/>
      <c r="J18" s="54"/>
      <c r="K18" s="86">
        <v>5000000</v>
      </c>
      <c r="L18" s="86"/>
      <c r="M18" s="86"/>
      <c r="N18" s="86">
        <f t="shared" si="0"/>
        <v>5000000</v>
      </c>
      <c r="O18" s="89" t="s">
        <v>428</v>
      </c>
    </row>
    <row r="19" spans="1:74" ht="26.4" customHeight="1">
      <c r="A19" s="50" t="s">
        <v>459</v>
      </c>
      <c r="B19" s="58" t="s">
        <v>460</v>
      </c>
      <c r="C19" s="58" t="s">
        <v>2422</v>
      </c>
      <c r="D19" s="58" t="s">
        <v>2422</v>
      </c>
      <c r="E19" s="58" t="s">
        <v>2422</v>
      </c>
      <c r="F19" s="53" t="s">
        <v>23</v>
      </c>
      <c r="G19" s="54"/>
      <c r="H19" s="54"/>
      <c r="I19" s="54" t="s">
        <v>427</v>
      </c>
      <c r="J19" s="54" t="s">
        <v>427</v>
      </c>
      <c r="K19" s="86">
        <v>5000000</v>
      </c>
      <c r="L19" s="86">
        <v>5000000</v>
      </c>
      <c r="M19" s="86">
        <v>5000000</v>
      </c>
      <c r="N19" s="86">
        <f t="shared" si="0"/>
        <v>15000000</v>
      </c>
      <c r="O19" s="89" t="s">
        <v>428</v>
      </c>
    </row>
    <row r="20" spans="1:74" ht="13.2" customHeight="1">
      <c r="A20" s="50" t="s">
        <v>462</v>
      </c>
      <c r="B20" s="58" t="s">
        <v>463</v>
      </c>
      <c r="C20" s="58" t="s">
        <v>464</v>
      </c>
      <c r="D20" s="58" t="s">
        <v>464</v>
      </c>
      <c r="E20" s="58" t="s">
        <v>464</v>
      </c>
      <c r="F20" s="53" t="s">
        <v>23</v>
      </c>
      <c r="G20" s="54"/>
      <c r="H20" s="54"/>
      <c r="I20" s="54" t="s">
        <v>427</v>
      </c>
      <c r="J20" s="54" t="s">
        <v>427</v>
      </c>
      <c r="K20" s="86">
        <v>12000000</v>
      </c>
      <c r="L20" s="86">
        <v>12000000</v>
      </c>
      <c r="M20" s="86">
        <v>12000000</v>
      </c>
      <c r="N20" s="86">
        <f t="shared" si="0"/>
        <v>36000000</v>
      </c>
      <c r="O20" s="89" t="s">
        <v>428</v>
      </c>
    </row>
    <row r="21" spans="1:74" ht="26.4" customHeight="1">
      <c r="A21" s="50" t="s">
        <v>465</v>
      </c>
      <c r="B21" s="60" t="s">
        <v>466</v>
      </c>
      <c r="C21" s="58" t="s">
        <v>467</v>
      </c>
      <c r="D21" s="58"/>
      <c r="E21" s="58"/>
      <c r="F21" s="53" t="s">
        <v>23</v>
      </c>
      <c r="G21" s="54"/>
      <c r="H21" s="54" t="s">
        <v>427</v>
      </c>
      <c r="I21" s="54" t="s">
        <v>427</v>
      </c>
      <c r="J21" s="54"/>
      <c r="K21" s="86">
        <v>15000000</v>
      </c>
      <c r="L21" s="86"/>
      <c r="M21" s="86"/>
      <c r="N21" s="86">
        <f t="shared" si="0"/>
        <v>15000000</v>
      </c>
      <c r="O21" s="89" t="s">
        <v>428</v>
      </c>
    </row>
    <row r="22" spans="1:74" ht="39.6" customHeight="1">
      <c r="A22" s="50"/>
      <c r="B22" s="61" t="s">
        <v>2423</v>
      </c>
      <c r="C22" s="61" t="s">
        <v>2424</v>
      </c>
      <c r="D22" s="61"/>
      <c r="E22" s="61"/>
      <c r="F22" s="62" t="s">
        <v>71</v>
      </c>
      <c r="G22" s="62"/>
      <c r="H22" s="62" t="s">
        <v>427</v>
      </c>
      <c r="I22" s="62"/>
      <c r="J22" s="62"/>
      <c r="K22" s="91">
        <v>35000000</v>
      </c>
      <c r="L22" s="91"/>
      <c r="M22" s="91"/>
      <c r="N22" s="91">
        <f t="shared" si="0"/>
        <v>35000000</v>
      </c>
      <c r="O22" s="92" t="s">
        <v>428</v>
      </c>
    </row>
    <row r="23" spans="1:74" ht="48" customHeight="1">
      <c r="A23" s="50" t="s">
        <v>504</v>
      </c>
      <c r="B23" s="18" t="s">
        <v>2425</v>
      </c>
      <c r="C23" s="61"/>
      <c r="D23" s="61"/>
      <c r="E23" s="61" t="s">
        <v>2426</v>
      </c>
      <c r="F23" s="62" t="s">
        <v>71</v>
      </c>
      <c r="G23" s="62"/>
      <c r="H23" s="62"/>
      <c r="I23" s="62"/>
      <c r="J23" s="62"/>
      <c r="K23" s="91"/>
      <c r="L23" s="91"/>
      <c r="M23" s="91">
        <v>75000000</v>
      </c>
      <c r="N23" s="91">
        <f t="shared" si="0"/>
        <v>75000000</v>
      </c>
      <c r="O23" s="92" t="s">
        <v>428</v>
      </c>
    </row>
    <row r="24" spans="1:74" ht="26.4" customHeight="1">
      <c r="A24" s="46" t="s">
        <v>468</v>
      </c>
      <c r="B24" s="47"/>
      <c r="C24" s="63"/>
      <c r="D24" s="63"/>
      <c r="E24" s="63"/>
      <c r="F24" s="64"/>
      <c r="G24" s="49"/>
      <c r="H24" s="49"/>
      <c r="I24" s="49"/>
      <c r="J24" s="49"/>
      <c r="K24" s="93">
        <f>SUM(K25:K33)</f>
        <v>547865000</v>
      </c>
      <c r="L24" s="93">
        <f>SUM(L25:L33)</f>
        <v>274365000</v>
      </c>
      <c r="M24" s="93"/>
      <c r="N24" s="93">
        <f>SUM(N25:N33)</f>
        <v>1067630000</v>
      </c>
      <c r="O24" s="89"/>
    </row>
    <row r="25" spans="1:74" s="1" customFormat="1" ht="25.2" customHeight="1">
      <c r="A25" s="50" t="s">
        <v>507</v>
      </c>
      <c r="B25" s="65" t="s">
        <v>470</v>
      </c>
      <c r="C25" s="56" t="s">
        <v>471</v>
      </c>
      <c r="D25" s="66" t="s">
        <v>471</v>
      </c>
      <c r="E25" s="66" t="s">
        <v>471</v>
      </c>
      <c r="F25" s="67" t="s">
        <v>111</v>
      </c>
      <c r="G25" s="67" t="s">
        <v>427</v>
      </c>
      <c r="H25" s="67" t="s">
        <v>427</v>
      </c>
      <c r="I25" s="67" t="s">
        <v>427</v>
      </c>
      <c r="J25" s="67" t="s">
        <v>427</v>
      </c>
      <c r="K25" s="94">
        <v>15000000</v>
      </c>
      <c r="L25" s="94">
        <v>15000000</v>
      </c>
      <c r="M25" s="94">
        <v>15000000</v>
      </c>
      <c r="N25" s="94">
        <v>11400000</v>
      </c>
      <c r="O25" s="95" t="s">
        <v>428</v>
      </c>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row>
    <row r="26" spans="1:74" s="2" customFormat="1" ht="33.6" customHeight="1">
      <c r="A26" s="50" t="s">
        <v>510</v>
      </c>
      <c r="B26" s="68" t="s">
        <v>473</v>
      </c>
      <c r="C26" s="56" t="s">
        <v>474</v>
      </c>
      <c r="D26" s="66" t="s">
        <v>474</v>
      </c>
      <c r="E26" s="66" t="s">
        <v>474</v>
      </c>
      <c r="F26" s="67" t="s">
        <v>111</v>
      </c>
      <c r="G26" s="67"/>
      <c r="H26" s="67"/>
      <c r="I26" s="67" t="s">
        <v>475</v>
      </c>
      <c r="J26" s="67" t="s">
        <v>475</v>
      </c>
      <c r="K26" s="94">
        <v>6500000</v>
      </c>
      <c r="L26" s="94">
        <v>6500000</v>
      </c>
      <c r="M26" s="94">
        <v>6500000</v>
      </c>
      <c r="N26" s="94">
        <v>30000000</v>
      </c>
      <c r="O26" s="95" t="s">
        <v>428</v>
      </c>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row>
    <row r="27" spans="1:74" s="3" customFormat="1" ht="58.5" customHeight="1">
      <c r="A27" s="50" t="s">
        <v>519</v>
      </c>
      <c r="B27" s="69" t="s">
        <v>477</v>
      </c>
      <c r="C27" s="58" t="s">
        <v>478</v>
      </c>
      <c r="D27" s="58" t="s">
        <v>478</v>
      </c>
      <c r="E27" s="58" t="s">
        <v>478</v>
      </c>
      <c r="F27" s="54" t="s">
        <v>44</v>
      </c>
      <c r="G27" s="54" t="s">
        <v>475</v>
      </c>
      <c r="H27" s="54" t="s">
        <v>475</v>
      </c>
      <c r="I27" s="54" t="s">
        <v>475</v>
      </c>
      <c r="J27" s="54" t="s">
        <v>475</v>
      </c>
      <c r="K27" s="85">
        <v>2865000</v>
      </c>
      <c r="L27" s="85">
        <v>2865000</v>
      </c>
      <c r="M27" s="85"/>
      <c r="N27" s="94">
        <f t="shared" ref="N27:N33" si="1">SUM(K27:M27)</f>
        <v>5730000</v>
      </c>
      <c r="O27" s="97" t="s">
        <v>479</v>
      </c>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row>
    <row r="28" spans="1:74" s="2" customFormat="1" ht="48" customHeight="1">
      <c r="A28" s="50" t="s">
        <v>522</v>
      </c>
      <c r="B28" s="65" t="s">
        <v>481</v>
      </c>
      <c r="C28" s="66" t="s">
        <v>482</v>
      </c>
      <c r="D28" s="66"/>
      <c r="E28" s="66"/>
      <c r="F28" s="67" t="s">
        <v>44</v>
      </c>
      <c r="G28" s="67" t="s">
        <v>475</v>
      </c>
      <c r="H28" s="67" t="s">
        <v>475</v>
      </c>
      <c r="I28" s="67" t="s">
        <v>475</v>
      </c>
      <c r="J28" s="67" t="s">
        <v>475</v>
      </c>
      <c r="K28" s="94">
        <v>25000000</v>
      </c>
      <c r="L28" s="94">
        <v>0</v>
      </c>
      <c r="M28" s="94">
        <v>0</v>
      </c>
      <c r="N28" s="94">
        <f t="shared" si="1"/>
        <v>25000000</v>
      </c>
      <c r="O28" s="95" t="s">
        <v>483</v>
      </c>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row>
    <row r="29" spans="1:74" s="2" customFormat="1" ht="48" customHeight="1">
      <c r="A29" s="50"/>
      <c r="B29" s="65" t="s">
        <v>485</v>
      </c>
      <c r="C29" s="817" t="s">
        <v>486</v>
      </c>
      <c r="D29" s="817" t="s">
        <v>2427</v>
      </c>
      <c r="E29" s="817" t="s">
        <v>2428</v>
      </c>
      <c r="F29" s="67" t="s">
        <v>44</v>
      </c>
      <c r="G29" s="67" t="s">
        <v>475</v>
      </c>
      <c r="H29" s="67" t="s">
        <v>475</v>
      </c>
      <c r="I29" s="67" t="s">
        <v>475</v>
      </c>
      <c r="J29" s="67" t="s">
        <v>475</v>
      </c>
      <c r="K29" s="94">
        <v>17500000</v>
      </c>
      <c r="L29" s="94">
        <v>18000000</v>
      </c>
      <c r="M29" s="94">
        <v>19000000</v>
      </c>
      <c r="N29" s="94">
        <f t="shared" si="1"/>
        <v>54500000</v>
      </c>
      <c r="O29" s="95" t="s">
        <v>44</v>
      </c>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row>
    <row r="30" spans="1:74" s="2" customFormat="1" ht="66.599999999999994" customHeight="1">
      <c r="A30" s="50" t="s">
        <v>526</v>
      </c>
      <c r="B30" s="69" t="s">
        <v>488</v>
      </c>
      <c r="C30" s="817" t="s">
        <v>2429</v>
      </c>
      <c r="D30" s="817" t="s">
        <v>2430</v>
      </c>
      <c r="E30" s="817" t="s">
        <v>2431</v>
      </c>
      <c r="F30" s="67" t="s">
        <v>44</v>
      </c>
      <c r="G30" s="67" t="s">
        <v>475</v>
      </c>
      <c r="H30" s="67" t="s">
        <v>475</v>
      </c>
      <c r="I30" s="67" t="s">
        <v>475</v>
      </c>
      <c r="J30" s="67" t="s">
        <v>475</v>
      </c>
      <c r="K30" s="94">
        <v>453500000</v>
      </c>
      <c r="L30" s="94">
        <v>225500000</v>
      </c>
      <c r="M30" s="94">
        <v>221000000</v>
      </c>
      <c r="N30" s="94">
        <f t="shared" si="1"/>
        <v>900000000</v>
      </c>
      <c r="O30" s="95" t="s">
        <v>490</v>
      </c>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row>
    <row r="31" spans="1:74" s="2" customFormat="1" ht="44.25" customHeight="1">
      <c r="A31" s="50" t="s">
        <v>530</v>
      </c>
      <c r="B31" s="69" t="s">
        <v>492</v>
      </c>
      <c r="C31" s="70" t="s">
        <v>493</v>
      </c>
      <c r="D31" s="58"/>
      <c r="E31" s="58"/>
      <c r="F31" s="54" t="s">
        <v>44</v>
      </c>
      <c r="G31" s="54" t="s">
        <v>475</v>
      </c>
      <c r="H31" s="54" t="s">
        <v>475</v>
      </c>
      <c r="I31" s="54" t="s">
        <v>475</v>
      </c>
      <c r="J31" s="54" t="s">
        <v>475</v>
      </c>
      <c r="K31" s="85">
        <v>20000000</v>
      </c>
      <c r="L31" s="85"/>
      <c r="M31" s="85"/>
      <c r="N31" s="94">
        <f t="shared" si="1"/>
        <v>20000000</v>
      </c>
      <c r="O31" s="89" t="s">
        <v>479</v>
      </c>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row>
    <row r="32" spans="1:74" s="2" customFormat="1" ht="26.4" customHeight="1">
      <c r="A32" s="50" t="s">
        <v>533</v>
      </c>
      <c r="B32" s="65" t="s">
        <v>495</v>
      </c>
      <c r="C32" s="66" t="s">
        <v>496</v>
      </c>
      <c r="D32" s="66" t="s">
        <v>2432</v>
      </c>
      <c r="E32" s="66" t="s">
        <v>2433</v>
      </c>
      <c r="F32" s="67" t="s">
        <v>44</v>
      </c>
      <c r="G32" s="54" t="s">
        <v>475</v>
      </c>
      <c r="H32" s="54" t="s">
        <v>475</v>
      </c>
      <c r="I32" s="54" t="s">
        <v>475</v>
      </c>
      <c r="J32" s="54" t="s">
        <v>475</v>
      </c>
      <c r="K32" s="94">
        <v>7500000</v>
      </c>
      <c r="L32" s="94">
        <v>6500000</v>
      </c>
      <c r="M32" s="94">
        <v>7000000</v>
      </c>
      <c r="N32" s="94">
        <f t="shared" si="1"/>
        <v>21000000</v>
      </c>
      <c r="O32" s="95" t="s">
        <v>44</v>
      </c>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row>
    <row r="33" spans="1:74" s="2" customFormat="1" ht="24" customHeight="1">
      <c r="A33" s="50" t="s">
        <v>537</v>
      </c>
      <c r="B33" s="69" t="s">
        <v>498</v>
      </c>
      <c r="C33" s="58" t="s">
        <v>499</v>
      </c>
      <c r="D33" s="58" t="s">
        <v>2434</v>
      </c>
      <c r="E33" s="58" t="s">
        <v>2435</v>
      </c>
      <c r="F33" s="54" t="s">
        <v>44</v>
      </c>
      <c r="G33" s="54" t="s">
        <v>475</v>
      </c>
      <c r="H33" s="54" t="s">
        <v>475</v>
      </c>
      <c r="I33" s="54" t="s">
        <v>475</v>
      </c>
      <c r="J33" s="54" t="s">
        <v>475</v>
      </c>
      <c r="K33" s="98">
        <v>0</v>
      </c>
      <c r="L33" s="98">
        <v>0</v>
      </c>
      <c r="M33" s="98">
        <v>0</v>
      </c>
      <c r="N33" s="94">
        <f t="shared" si="1"/>
        <v>0</v>
      </c>
      <c r="O33" s="89" t="s">
        <v>479</v>
      </c>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row>
    <row r="34" spans="1:74" ht="26.4" customHeight="1">
      <c r="A34" s="46" t="s">
        <v>500</v>
      </c>
      <c r="B34" s="47"/>
      <c r="C34" s="63"/>
      <c r="D34" s="63"/>
      <c r="E34" s="63"/>
      <c r="F34" s="64"/>
      <c r="G34" s="49"/>
      <c r="H34" s="49"/>
      <c r="I34" s="49"/>
      <c r="J34" s="49"/>
      <c r="K34" s="93">
        <f t="shared" ref="K34:N34" si="2">SUM(K35:K43)</f>
        <v>130822000</v>
      </c>
      <c r="L34" s="93">
        <f t="shared" si="2"/>
        <v>210284000</v>
      </c>
      <c r="M34" s="93"/>
      <c r="N34" s="93">
        <f t="shared" si="2"/>
        <v>551390000</v>
      </c>
      <c r="O34" s="89"/>
    </row>
    <row r="35" spans="1:74" s="4" customFormat="1" ht="26.4" customHeight="1">
      <c r="A35" s="50" t="s">
        <v>556</v>
      </c>
      <c r="B35" s="51" t="s">
        <v>502</v>
      </c>
      <c r="C35" s="71" t="s">
        <v>503</v>
      </c>
      <c r="D35" s="71" t="s">
        <v>503</v>
      </c>
      <c r="E35" s="71" t="s">
        <v>503</v>
      </c>
      <c r="F35" s="67" t="s">
        <v>23</v>
      </c>
      <c r="G35" s="67" t="s">
        <v>475</v>
      </c>
      <c r="H35" s="67"/>
      <c r="I35" s="67" t="s">
        <v>475</v>
      </c>
      <c r="J35" s="67" t="s">
        <v>475</v>
      </c>
      <c r="K35" s="99">
        <v>30500000</v>
      </c>
      <c r="L35" s="99">
        <v>45000000</v>
      </c>
      <c r="M35" s="99">
        <v>45000000</v>
      </c>
      <c r="N35" s="99">
        <f t="shared" ref="N35:N43" si="3">SUM(K35:M35)</f>
        <v>120500000</v>
      </c>
      <c r="O35" s="95" t="s">
        <v>428</v>
      </c>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row>
    <row r="36" spans="1:74" s="4" customFormat="1" ht="39.6" customHeight="1">
      <c r="A36" s="50" t="s">
        <v>559</v>
      </c>
      <c r="B36" s="56" t="s">
        <v>505</v>
      </c>
      <c r="C36" s="71" t="s">
        <v>506</v>
      </c>
      <c r="D36" s="71" t="s">
        <v>506</v>
      </c>
      <c r="E36" s="71" t="s">
        <v>506</v>
      </c>
      <c r="F36" s="67" t="s">
        <v>23</v>
      </c>
      <c r="G36" s="67"/>
      <c r="H36" s="67" t="s">
        <v>475</v>
      </c>
      <c r="I36" s="67"/>
      <c r="J36" s="67"/>
      <c r="K36" s="99">
        <v>15000000</v>
      </c>
      <c r="L36" s="99">
        <v>20000000</v>
      </c>
      <c r="M36" s="99">
        <v>20000000</v>
      </c>
      <c r="N36" s="99">
        <f t="shared" si="3"/>
        <v>55000000</v>
      </c>
      <c r="O36" s="95" t="s">
        <v>428</v>
      </c>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row>
    <row r="37" spans="1:74" s="4" customFormat="1" ht="26.4" customHeight="1">
      <c r="A37" s="50" t="s">
        <v>562</v>
      </c>
      <c r="B37" s="51" t="s">
        <v>508</v>
      </c>
      <c r="C37" s="71" t="s">
        <v>509</v>
      </c>
      <c r="D37" s="71" t="s">
        <v>509</v>
      </c>
      <c r="E37" s="71" t="s">
        <v>509</v>
      </c>
      <c r="F37" s="67" t="s">
        <v>23</v>
      </c>
      <c r="G37" s="67"/>
      <c r="H37" s="67"/>
      <c r="I37" s="67" t="s">
        <v>475</v>
      </c>
      <c r="J37" s="67" t="s">
        <v>475</v>
      </c>
      <c r="K37" s="99">
        <v>4500000</v>
      </c>
      <c r="L37" s="99">
        <v>10000000</v>
      </c>
      <c r="M37" s="99">
        <v>10000000</v>
      </c>
      <c r="N37" s="99">
        <f t="shared" si="3"/>
        <v>24500000</v>
      </c>
      <c r="O37" s="95" t="s">
        <v>428</v>
      </c>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row>
    <row r="38" spans="1:74" s="4" customFormat="1" ht="26.4" customHeight="1">
      <c r="A38" s="50" t="s">
        <v>565</v>
      </c>
      <c r="B38" s="51" t="s">
        <v>511</v>
      </c>
      <c r="C38" s="71" t="s">
        <v>512</v>
      </c>
      <c r="D38" s="71" t="s">
        <v>512</v>
      </c>
      <c r="E38" s="71" t="s">
        <v>512</v>
      </c>
      <c r="F38" s="67" t="s">
        <v>23</v>
      </c>
      <c r="G38" s="67" t="s">
        <v>475</v>
      </c>
      <c r="H38" s="67" t="s">
        <v>475</v>
      </c>
      <c r="I38" s="67" t="s">
        <v>475</v>
      </c>
      <c r="J38" s="67" t="s">
        <v>475</v>
      </c>
      <c r="K38" s="99">
        <v>8050000</v>
      </c>
      <c r="L38" s="99">
        <v>28562000</v>
      </c>
      <c r="M38" s="99">
        <v>28562000</v>
      </c>
      <c r="N38" s="99">
        <f t="shared" si="3"/>
        <v>65174000</v>
      </c>
      <c r="O38" s="95" t="s">
        <v>428</v>
      </c>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row>
    <row r="39" spans="1:74" s="4" customFormat="1" ht="26.4" customHeight="1">
      <c r="A39" s="50" t="s">
        <v>568</v>
      </c>
      <c r="B39" s="71" t="s">
        <v>514</v>
      </c>
      <c r="C39" s="71" t="s">
        <v>515</v>
      </c>
      <c r="D39" s="71" t="s">
        <v>515</v>
      </c>
      <c r="E39" s="71" t="s">
        <v>515</v>
      </c>
      <c r="F39" s="67" t="s">
        <v>23</v>
      </c>
      <c r="G39" s="67" t="s">
        <v>475</v>
      </c>
      <c r="H39" s="67" t="s">
        <v>475</v>
      </c>
      <c r="I39" s="67" t="s">
        <v>475</v>
      </c>
      <c r="J39" s="67" t="s">
        <v>475</v>
      </c>
      <c r="K39" s="99">
        <v>15822000</v>
      </c>
      <c r="L39" s="99">
        <v>15822000</v>
      </c>
      <c r="M39" s="99">
        <v>15822000</v>
      </c>
      <c r="N39" s="99">
        <f t="shared" si="3"/>
        <v>47466000</v>
      </c>
      <c r="O39" s="95" t="s">
        <v>428</v>
      </c>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row>
    <row r="40" spans="1:74" s="4" customFormat="1" ht="39.6" customHeight="1">
      <c r="A40" s="50" t="s">
        <v>571</v>
      </c>
      <c r="B40" s="56" t="s">
        <v>517</v>
      </c>
      <c r="C40" s="71" t="s">
        <v>518</v>
      </c>
      <c r="D40" s="71" t="s">
        <v>518</v>
      </c>
      <c r="E40" s="71" t="s">
        <v>518</v>
      </c>
      <c r="F40" s="67" t="s">
        <v>23</v>
      </c>
      <c r="G40" s="67"/>
      <c r="H40" s="67" t="s">
        <v>475</v>
      </c>
      <c r="I40" s="67"/>
      <c r="J40" s="67"/>
      <c r="K40" s="99">
        <v>20900000</v>
      </c>
      <c r="L40" s="99">
        <v>20900000</v>
      </c>
      <c r="M40" s="99">
        <v>20900000</v>
      </c>
      <c r="N40" s="99">
        <f t="shared" si="3"/>
        <v>62700000</v>
      </c>
      <c r="O40" s="95" t="s">
        <v>428</v>
      </c>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row>
    <row r="41" spans="1:74" s="4" customFormat="1" ht="39.6" customHeight="1">
      <c r="A41" s="50" t="s">
        <v>574</v>
      </c>
      <c r="B41" s="51" t="s">
        <v>520</v>
      </c>
      <c r="C41" s="71" t="s">
        <v>521</v>
      </c>
      <c r="D41" s="71" t="s">
        <v>521</v>
      </c>
      <c r="E41" s="71" t="s">
        <v>521</v>
      </c>
      <c r="F41" s="67" t="s">
        <v>23</v>
      </c>
      <c r="G41" s="67"/>
      <c r="H41" s="67" t="s">
        <v>475</v>
      </c>
      <c r="I41" s="67"/>
      <c r="J41" s="67" t="s">
        <v>475</v>
      </c>
      <c r="K41" s="99">
        <v>15000000</v>
      </c>
      <c r="L41" s="99">
        <v>6000000</v>
      </c>
      <c r="M41" s="99">
        <v>6000000</v>
      </c>
      <c r="N41" s="99">
        <f t="shared" si="3"/>
        <v>27000000</v>
      </c>
      <c r="O41" s="95" t="s">
        <v>428</v>
      </c>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row>
    <row r="42" spans="1:74" s="4" customFormat="1" ht="26.4" customHeight="1">
      <c r="A42" s="50" t="s">
        <v>577</v>
      </c>
      <c r="B42" s="51" t="s">
        <v>523</v>
      </c>
      <c r="C42" s="71" t="s">
        <v>524</v>
      </c>
      <c r="D42" s="71" t="s">
        <v>524</v>
      </c>
      <c r="E42" s="71" t="s">
        <v>524</v>
      </c>
      <c r="F42" s="67" t="s">
        <v>23</v>
      </c>
      <c r="G42" s="67"/>
      <c r="H42" s="67" t="s">
        <v>475</v>
      </c>
      <c r="I42" s="67"/>
      <c r="J42" s="67" t="s">
        <v>475</v>
      </c>
      <c r="K42" s="99">
        <v>8050000</v>
      </c>
      <c r="L42" s="99">
        <v>12000000</v>
      </c>
      <c r="M42" s="99">
        <v>12000000</v>
      </c>
      <c r="N42" s="99">
        <f t="shared" si="3"/>
        <v>32050000</v>
      </c>
      <c r="O42" s="95" t="s">
        <v>428</v>
      </c>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row>
    <row r="43" spans="1:74" s="4" customFormat="1" ht="26.4" customHeight="1">
      <c r="A43" s="50" t="s">
        <v>580</v>
      </c>
      <c r="B43" s="51" t="s">
        <v>1072</v>
      </c>
      <c r="C43" s="72" t="s">
        <v>1073</v>
      </c>
      <c r="D43" s="72" t="s">
        <v>1073</v>
      </c>
      <c r="E43" s="72" t="s">
        <v>1073</v>
      </c>
      <c r="F43" s="67" t="s">
        <v>23</v>
      </c>
      <c r="G43" s="67" t="s">
        <v>427</v>
      </c>
      <c r="H43" s="67" t="s">
        <v>427</v>
      </c>
      <c r="I43" s="67" t="s">
        <v>427</v>
      </c>
      <c r="J43" s="67" t="s">
        <v>427</v>
      </c>
      <c r="K43" s="99">
        <v>13000000</v>
      </c>
      <c r="L43" s="99">
        <v>52000000</v>
      </c>
      <c r="M43" s="99">
        <v>52000000</v>
      </c>
      <c r="N43" s="99">
        <f t="shared" si="3"/>
        <v>117000000</v>
      </c>
      <c r="O43" s="95" t="s">
        <v>428</v>
      </c>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row>
    <row r="44" spans="1:74" s="5" customFormat="1" ht="26.4" customHeight="1">
      <c r="A44" s="46" t="s">
        <v>525</v>
      </c>
      <c r="B44" s="47"/>
      <c r="C44" s="63"/>
      <c r="D44" s="63"/>
      <c r="E44" s="63"/>
      <c r="F44" s="64"/>
      <c r="G44" s="49"/>
      <c r="H44" s="49"/>
      <c r="I44" s="49"/>
      <c r="J44" s="49"/>
      <c r="K44" s="93">
        <f t="shared" ref="K44:N44" si="4">SUM(K45:K48)</f>
        <v>44660000</v>
      </c>
      <c r="L44" s="93">
        <f t="shared" si="4"/>
        <v>79660000</v>
      </c>
      <c r="M44" s="93"/>
      <c r="N44" s="93">
        <f t="shared" si="4"/>
        <v>170702220</v>
      </c>
      <c r="O44" s="89"/>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row>
    <row r="45" spans="1:74" ht="105.6" customHeight="1">
      <c r="A45" s="50" t="s">
        <v>584</v>
      </c>
      <c r="B45" s="68" t="s">
        <v>527</v>
      </c>
      <c r="C45" s="65" t="s">
        <v>528</v>
      </c>
      <c r="D45" s="65" t="s">
        <v>528</v>
      </c>
      <c r="E45" s="65" t="s">
        <v>528</v>
      </c>
      <c r="F45" s="54" t="s">
        <v>23</v>
      </c>
      <c r="G45" s="67"/>
      <c r="H45" s="67"/>
      <c r="I45" s="67" t="s">
        <v>475</v>
      </c>
      <c r="J45" s="67"/>
      <c r="K45" s="99">
        <v>12240740</v>
      </c>
      <c r="L45" s="99">
        <v>12240740</v>
      </c>
      <c r="M45" s="99">
        <v>12240740</v>
      </c>
      <c r="N45" s="99">
        <f>SUM(K45:M45)</f>
        <v>36722220</v>
      </c>
      <c r="O45" s="87" t="s">
        <v>529</v>
      </c>
    </row>
    <row r="46" spans="1:74" ht="26.4">
      <c r="A46" s="50" t="s">
        <v>588</v>
      </c>
      <c r="B46" s="68" t="s">
        <v>531</v>
      </c>
      <c r="C46" s="65" t="s">
        <v>532</v>
      </c>
      <c r="D46" s="65" t="s">
        <v>2436</v>
      </c>
      <c r="E46" s="65" t="s">
        <v>2437</v>
      </c>
      <c r="F46" s="67" t="s">
        <v>23</v>
      </c>
      <c r="G46" s="67"/>
      <c r="H46" s="67"/>
      <c r="I46" s="67" t="s">
        <v>475</v>
      </c>
      <c r="J46" s="67"/>
      <c r="K46" s="99">
        <v>25064320</v>
      </c>
      <c r="L46" s="99">
        <v>25064320</v>
      </c>
      <c r="M46" s="99">
        <v>25064320</v>
      </c>
      <c r="N46" s="99">
        <v>36722220</v>
      </c>
      <c r="O46" s="100" t="s">
        <v>529</v>
      </c>
    </row>
    <row r="47" spans="1:74" ht="50.4" customHeight="1">
      <c r="A47" s="50" t="s">
        <v>591</v>
      </c>
      <c r="B47" s="68" t="s">
        <v>534</v>
      </c>
      <c r="C47" s="65" t="s">
        <v>535</v>
      </c>
      <c r="D47" s="65" t="s">
        <v>2438</v>
      </c>
      <c r="E47" s="65" t="s">
        <v>2439</v>
      </c>
      <c r="F47" s="67" t="s">
        <v>23</v>
      </c>
      <c r="G47" s="67"/>
      <c r="H47" s="67" t="s">
        <v>475</v>
      </c>
      <c r="I47" s="67" t="s">
        <v>475</v>
      </c>
      <c r="J47" s="67"/>
      <c r="K47" s="99">
        <v>7354940</v>
      </c>
      <c r="L47" s="99">
        <v>7354940</v>
      </c>
      <c r="M47" s="99">
        <v>7354940</v>
      </c>
      <c r="N47" s="99">
        <v>75192960</v>
      </c>
      <c r="O47" s="100" t="s">
        <v>536</v>
      </c>
    </row>
    <row r="48" spans="1:74" ht="55.5" customHeight="1">
      <c r="A48" s="50" t="s">
        <v>594</v>
      </c>
      <c r="B48" s="68" t="s">
        <v>2440</v>
      </c>
      <c r="C48" s="65"/>
      <c r="D48" s="65" t="s">
        <v>2441</v>
      </c>
      <c r="E48" s="65"/>
      <c r="F48" s="67" t="s">
        <v>23</v>
      </c>
      <c r="G48" s="67"/>
      <c r="H48" s="67"/>
      <c r="I48" s="67"/>
      <c r="J48" s="67"/>
      <c r="K48" s="99"/>
      <c r="L48" s="99">
        <v>35000000</v>
      </c>
      <c r="M48" s="99"/>
      <c r="N48" s="99">
        <v>22064820</v>
      </c>
      <c r="O48" s="100" t="s">
        <v>529</v>
      </c>
    </row>
    <row r="49" spans="1:74" ht="26.4" customHeight="1">
      <c r="A49" s="50" t="s">
        <v>597</v>
      </c>
      <c r="B49" s="56" t="s">
        <v>538</v>
      </c>
      <c r="C49" s="73" t="s">
        <v>539</v>
      </c>
      <c r="D49" s="73" t="s">
        <v>2442</v>
      </c>
      <c r="E49" s="73" t="s">
        <v>2443</v>
      </c>
      <c r="F49" s="67" t="s">
        <v>23</v>
      </c>
      <c r="G49" s="67"/>
      <c r="H49" s="67" t="s">
        <v>475</v>
      </c>
      <c r="I49" s="67" t="s">
        <v>475</v>
      </c>
      <c r="J49" s="67"/>
      <c r="K49" s="99">
        <v>13200000</v>
      </c>
      <c r="L49" s="99">
        <v>13200000</v>
      </c>
      <c r="M49" s="99">
        <v>13200000</v>
      </c>
      <c r="N49" s="99">
        <v>39600000</v>
      </c>
      <c r="O49" s="95" t="s">
        <v>540</v>
      </c>
    </row>
    <row r="50" spans="1:74" ht="26.4" customHeight="1">
      <c r="A50" s="50" t="s">
        <v>600</v>
      </c>
      <c r="B50" s="68" t="s">
        <v>542</v>
      </c>
      <c r="C50" s="73" t="s">
        <v>539</v>
      </c>
      <c r="D50" s="73" t="s">
        <v>2444</v>
      </c>
      <c r="E50" s="73" t="s">
        <v>2443</v>
      </c>
      <c r="F50" s="67" t="s">
        <v>23</v>
      </c>
      <c r="G50" s="67"/>
      <c r="H50" s="67" t="s">
        <v>475</v>
      </c>
      <c r="I50" s="67" t="s">
        <v>475</v>
      </c>
      <c r="J50" s="67"/>
      <c r="K50" s="99">
        <v>8700000</v>
      </c>
      <c r="L50" s="99">
        <v>8700000</v>
      </c>
      <c r="M50" s="99">
        <v>8700000</v>
      </c>
      <c r="N50" s="99">
        <v>26100000</v>
      </c>
      <c r="O50" s="95" t="s">
        <v>529</v>
      </c>
    </row>
    <row r="51" spans="1:74" ht="13.2" customHeight="1">
      <c r="A51" s="50" t="s">
        <v>603</v>
      </c>
      <c r="B51" s="68" t="s">
        <v>544</v>
      </c>
      <c r="C51" s="73" t="s">
        <v>539</v>
      </c>
      <c r="D51" s="73" t="s">
        <v>2444</v>
      </c>
      <c r="E51" s="73" t="s">
        <v>2443</v>
      </c>
      <c r="F51" s="67" t="s">
        <v>23</v>
      </c>
      <c r="G51" s="67"/>
      <c r="H51" s="67" t="s">
        <v>475</v>
      </c>
      <c r="I51" s="67" t="s">
        <v>475</v>
      </c>
      <c r="J51" s="67"/>
      <c r="K51" s="99">
        <v>12000000</v>
      </c>
      <c r="L51" s="99">
        <v>12000000</v>
      </c>
      <c r="M51" s="99">
        <v>12000000</v>
      </c>
      <c r="N51" s="99">
        <v>36000000</v>
      </c>
      <c r="O51" s="95" t="s">
        <v>529</v>
      </c>
    </row>
    <row r="52" spans="1:74" ht="26.4" customHeight="1">
      <c r="A52" s="46" t="s">
        <v>545</v>
      </c>
      <c r="B52" s="47"/>
      <c r="C52" s="63"/>
      <c r="D52" s="63"/>
      <c r="E52" s="63"/>
      <c r="F52" s="64"/>
      <c r="G52" s="49"/>
      <c r="H52" s="49"/>
      <c r="I52" s="49"/>
      <c r="J52" s="49"/>
      <c r="K52" s="93">
        <f>SUM(K53:K67)</f>
        <v>127340000</v>
      </c>
      <c r="L52" s="93">
        <f>SUM(L53:L67)</f>
        <v>249854000</v>
      </c>
      <c r="M52" s="93"/>
      <c r="N52" s="93">
        <f>SUM(N53:N67)</f>
        <v>540026000</v>
      </c>
      <c r="O52" s="89"/>
    </row>
    <row r="53" spans="1:74" ht="26.4" customHeight="1">
      <c r="A53" s="50" t="s">
        <v>606</v>
      </c>
      <c r="B53" s="74" t="s">
        <v>547</v>
      </c>
      <c r="C53" s="75" t="s">
        <v>548</v>
      </c>
      <c r="D53" s="75" t="s">
        <v>2445</v>
      </c>
      <c r="E53" s="75" t="s">
        <v>2446</v>
      </c>
      <c r="F53" s="54" t="s">
        <v>23</v>
      </c>
      <c r="G53" s="67"/>
      <c r="H53" s="67"/>
      <c r="I53" s="67" t="s">
        <v>427</v>
      </c>
      <c r="J53" s="67"/>
      <c r="K53" s="90" t="s">
        <v>2447</v>
      </c>
      <c r="L53" s="90" t="s">
        <v>2447</v>
      </c>
      <c r="M53" s="90" t="s">
        <v>2447</v>
      </c>
      <c r="N53" s="90" t="s">
        <v>2447</v>
      </c>
      <c r="O53" s="89" t="s">
        <v>428</v>
      </c>
    </row>
    <row r="54" spans="1:74" ht="26.4" customHeight="1">
      <c r="A54" s="50" t="s">
        <v>2448</v>
      </c>
      <c r="B54" s="74" t="s">
        <v>550</v>
      </c>
      <c r="C54" s="75" t="s">
        <v>551</v>
      </c>
      <c r="D54" s="75" t="s">
        <v>2449</v>
      </c>
      <c r="E54" s="75" t="s">
        <v>2450</v>
      </c>
      <c r="F54" s="54" t="s">
        <v>23</v>
      </c>
      <c r="G54" s="67" t="s">
        <v>427</v>
      </c>
      <c r="H54" s="67"/>
      <c r="I54" s="67" t="s">
        <v>427</v>
      </c>
      <c r="J54" s="67"/>
      <c r="K54" s="90">
        <v>21106000</v>
      </c>
      <c r="L54" s="90">
        <v>21106000</v>
      </c>
      <c r="M54" s="90">
        <v>21106000</v>
      </c>
      <c r="N54" s="90">
        <f t="shared" ref="N54:N63" si="5">SUM(K54:M54)</f>
        <v>63318000</v>
      </c>
      <c r="O54" s="89" t="s">
        <v>428</v>
      </c>
    </row>
    <row r="55" spans="1:74" ht="13.2" customHeight="1">
      <c r="A55" s="50" t="s">
        <v>2451</v>
      </c>
      <c r="B55" s="56" t="s">
        <v>553</v>
      </c>
      <c r="C55" s="75" t="s">
        <v>554</v>
      </c>
      <c r="D55" s="75" t="s">
        <v>554</v>
      </c>
      <c r="E55" s="75" t="s">
        <v>554</v>
      </c>
      <c r="F55" s="54" t="s">
        <v>23</v>
      </c>
      <c r="G55" s="67" t="s">
        <v>427</v>
      </c>
      <c r="H55" s="67" t="s">
        <v>427</v>
      </c>
      <c r="I55" s="67" t="s">
        <v>427</v>
      </c>
      <c r="J55" s="67" t="s">
        <v>427</v>
      </c>
      <c r="K55" s="101" t="s">
        <v>555</v>
      </c>
      <c r="L55" s="101" t="s">
        <v>555</v>
      </c>
      <c r="M55" s="101" t="s">
        <v>555</v>
      </c>
      <c r="N55" s="90">
        <f t="shared" si="5"/>
        <v>0</v>
      </c>
      <c r="O55" s="89" t="s">
        <v>428</v>
      </c>
    </row>
    <row r="56" spans="1:74" ht="26.4" customHeight="1">
      <c r="A56" s="50" t="s">
        <v>2452</v>
      </c>
      <c r="B56" s="56" t="s">
        <v>557</v>
      </c>
      <c r="C56" s="75" t="s">
        <v>558</v>
      </c>
      <c r="D56" s="75" t="s">
        <v>558</v>
      </c>
      <c r="E56" s="75" t="s">
        <v>558</v>
      </c>
      <c r="F56" s="54" t="s">
        <v>23</v>
      </c>
      <c r="G56" s="67"/>
      <c r="H56" s="67"/>
      <c r="I56" s="67"/>
      <c r="J56" s="67" t="s">
        <v>427</v>
      </c>
      <c r="K56" s="90">
        <v>10000000</v>
      </c>
      <c r="L56" s="90">
        <v>10000000</v>
      </c>
      <c r="M56" s="90">
        <v>10000000</v>
      </c>
      <c r="N56" s="90">
        <f t="shared" si="5"/>
        <v>30000000</v>
      </c>
      <c r="O56" s="89" t="s">
        <v>428</v>
      </c>
    </row>
    <row r="57" spans="1:74" ht="39.6" customHeight="1">
      <c r="A57" s="50" t="s">
        <v>2453</v>
      </c>
      <c r="B57" s="56" t="s">
        <v>560</v>
      </c>
      <c r="C57" s="75" t="s">
        <v>561</v>
      </c>
      <c r="D57" s="75" t="s">
        <v>561</v>
      </c>
      <c r="E57" s="75" t="s">
        <v>561</v>
      </c>
      <c r="F57" s="54" t="s">
        <v>23</v>
      </c>
      <c r="G57" s="67"/>
      <c r="H57" s="67"/>
      <c r="I57" s="67"/>
      <c r="J57" s="67" t="s">
        <v>475</v>
      </c>
      <c r="K57" s="90">
        <v>15000000</v>
      </c>
      <c r="L57" s="90">
        <v>15000000</v>
      </c>
      <c r="M57" s="90">
        <v>15000000</v>
      </c>
      <c r="N57" s="90">
        <f t="shared" si="5"/>
        <v>45000000</v>
      </c>
      <c r="O57" s="89" t="s">
        <v>428</v>
      </c>
    </row>
    <row r="58" spans="1:74" ht="26.4" customHeight="1">
      <c r="A58" s="50" t="s">
        <v>2454</v>
      </c>
      <c r="B58" s="68" t="s">
        <v>563</v>
      </c>
      <c r="C58" s="75" t="s">
        <v>564</v>
      </c>
      <c r="D58" s="75" t="s">
        <v>564</v>
      </c>
      <c r="E58" s="75" t="s">
        <v>564</v>
      </c>
      <c r="F58" s="54" t="s">
        <v>23</v>
      </c>
      <c r="G58" s="67"/>
      <c r="H58" s="67"/>
      <c r="I58" s="67"/>
      <c r="J58" s="67" t="s">
        <v>475</v>
      </c>
      <c r="K58" s="102">
        <v>5000000</v>
      </c>
      <c r="L58" s="102">
        <v>5000000</v>
      </c>
      <c r="M58" s="102">
        <v>5000000</v>
      </c>
      <c r="N58" s="90">
        <f t="shared" si="5"/>
        <v>15000000</v>
      </c>
      <c r="O58" s="89" t="s">
        <v>428</v>
      </c>
    </row>
    <row r="59" spans="1:74" ht="26.4" customHeight="1">
      <c r="A59" s="50" t="s">
        <v>2455</v>
      </c>
      <c r="B59" s="68" t="s">
        <v>566</v>
      </c>
      <c r="C59" s="75" t="s">
        <v>567</v>
      </c>
      <c r="D59" s="75" t="s">
        <v>567</v>
      </c>
      <c r="E59" s="75" t="s">
        <v>567</v>
      </c>
      <c r="F59" s="54" t="s">
        <v>23</v>
      </c>
      <c r="G59" s="67"/>
      <c r="H59" s="67" t="s">
        <v>427</v>
      </c>
      <c r="J59" s="67" t="s">
        <v>427</v>
      </c>
      <c r="K59" s="90">
        <v>15000000</v>
      </c>
      <c r="L59" s="90">
        <v>15000000</v>
      </c>
      <c r="M59" s="90">
        <v>15000000</v>
      </c>
      <c r="N59" s="90">
        <f t="shared" si="5"/>
        <v>45000000</v>
      </c>
      <c r="O59" s="89" t="s">
        <v>428</v>
      </c>
    </row>
    <row r="60" spans="1:74" ht="52.95" customHeight="1">
      <c r="A60" s="50" t="s">
        <v>2456</v>
      </c>
      <c r="B60" s="75" t="s">
        <v>2457</v>
      </c>
      <c r="C60" s="75" t="s">
        <v>2458</v>
      </c>
      <c r="D60" s="75" t="s">
        <v>2459</v>
      </c>
      <c r="E60" s="75"/>
      <c r="F60" s="54" t="s">
        <v>23</v>
      </c>
      <c r="G60" s="54"/>
      <c r="H60" s="54"/>
      <c r="I60" s="54"/>
      <c r="J60" s="54"/>
      <c r="K60" s="90"/>
      <c r="L60" s="86">
        <v>100248000</v>
      </c>
      <c r="M60" s="86"/>
      <c r="N60" s="86">
        <f t="shared" si="5"/>
        <v>100248000</v>
      </c>
      <c r="O60" s="54" t="s">
        <v>428</v>
      </c>
    </row>
    <row r="61" spans="1:74" ht="26.4" customHeight="1">
      <c r="A61" s="50" t="s">
        <v>2460</v>
      </c>
      <c r="B61" s="56" t="s">
        <v>569</v>
      </c>
      <c r="C61" s="56" t="s">
        <v>570</v>
      </c>
      <c r="D61" s="56" t="s">
        <v>570</v>
      </c>
      <c r="E61" s="56"/>
      <c r="F61" s="54" t="s">
        <v>23</v>
      </c>
      <c r="G61" s="54"/>
      <c r="H61" s="67" t="s">
        <v>427</v>
      </c>
      <c r="J61" s="67" t="s">
        <v>427</v>
      </c>
      <c r="K61" s="86">
        <v>10000000</v>
      </c>
      <c r="L61" s="86">
        <v>10000000</v>
      </c>
      <c r="M61" s="86"/>
      <c r="N61" s="90">
        <f t="shared" si="5"/>
        <v>20000000</v>
      </c>
      <c r="O61" s="54" t="s">
        <v>428</v>
      </c>
    </row>
    <row r="62" spans="1:74" ht="39.6" customHeight="1">
      <c r="A62" s="50" t="s">
        <v>2461</v>
      </c>
      <c r="B62" s="74" t="s">
        <v>572</v>
      </c>
      <c r="C62" s="75" t="s">
        <v>573</v>
      </c>
      <c r="D62" s="75" t="s">
        <v>573</v>
      </c>
      <c r="E62" s="75" t="s">
        <v>573</v>
      </c>
      <c r="F62" s="54" t="s">
        <v>23</v>
      </c>
      <c r="G62" s="67" t="s">
        <v>427</v>
      </c>
      <c r="H62" s="67" t="s">
        <v>427</v>
      </c>
      <c r="I62" s="67" t="s">
        <v>427</v>
      </c>
      <c r="J62" s="67" t="s">
        <v>427</v>
      </c>
      <c r="K62" s="86">
        <v>10000000</v>
      </c>
      <c r="L62" s="86">
        <v>10000000</v>
      </c>
      <c r="M62" s="86">
        <v>10000000</v>
      </c>
      <c r="N62" s="86">
        <f t="shared" si="5"/>
        <v>30000000</v>
      </c>
      <c r="O62" s="89" t="s">
        <v>428</v>
      </c>
    </row>
    <row r="63" spans="1:74" ht="39.6" customHeight="1">
      <c r="A63" s="50" t="s">
        <v>2462</v>
      </c>
      <c r="B63" s="68" t="s">
        <v>575</v>
      </c>
      <c r="C63" s="75" t="s">
        <v>576</v>
      </c>
      <c r="D63" s="75" t="s">
        <v>576</v>
      </c>
      <c r="E63" s="75" t="s">
        <v>576</v>
      </c>
      <c r="F63" s="54" t="s">
        <v>23</v>
      </c>
      <c r="G63" s="67"/>
      <c r="H63" s="67"/>
      <c r="I63" s="67" t="s">
        <v>427</v>
      </c>
      <c r="J63" s="67"/>
      <c r="K63" s="86">
        <v>15000000</v>
      </c>
      <c r="L63" s="86">
        <v>15000000</v>
      </c>
      <c r="M63" s="86">
        <v>15000000</v>
      </c>
      <c r="N63" s="86">
        <f t="shared" si="5"/>
        <v>45000000</v>
      </c>
      <c r="O63" s="89" t="s">
        <v>428</v>
      </c>
    </row>
    <row r="64" spans="1:74" s="2" customFormat="1" ht="23.4" customHeight="1">
      <c r="A64" s="50" t="s">
        <v>2463</v>
      </c>
      <c r="B64" s="68" t="s">
        <v>2464</v>
      </c>
      <c r="C64" s="56" t="s">
        <v>2465</v>
      </c>
      <c r="D64" s="73" t="s">
        <v>2465</v>
      </c>
      <c r="E64" s="73" t="s">
        <v>2465</v>
      </c>
      <c r="F64" s="76" t="s">
        <v>111</v>
      </c>
      <c r="G64" s="67"/>
      <c r="H64" s="67" t="s">
        <v>427</v>
      </c>
      <c r="I64" s="67" t="s">
        <v>427</v>
      </c>
      <c r="J64" s="67" t="s">
        <v>427</v>
      </c>
      <c r="K64" s="94">
        <v>7500000</v>
      </c>
      <c r="L64" s="94">
        <v>15000000</v>
      </c>
      <c r="M64" s="94">
        <v>15000000</v>
      </c>
      <c r="N64" s="86">
        <v>45000000</v>
      </c>
      <c r="O64" s="100" t="s">
        <v>428</v>
      </c>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row>
    <row r="65" spans="1:74" s="2" customFormat="1" ht="27.6" customHeight="1">
      <c r="A65" s="50" t="s">
        <v>2466</v>
      </c>
      <c r="B65" s="56" t="s">
        <v>2467</v>
      </c>
      <c r="C65" s="56" t="s">
        <v>2468</v>
      </c>
      <c r="D65" s="73"/>
      <c r="E65" s="73"/>
      <c r="F65" s="76"/>
      <c r="G65" s="67"/>
      <c r="H65" s="67"/>
      <c r="I65" s="67"/>
      <c r="J65" s="67"/>
      <c r="K65" s="94">
        <v>960000</v>
      </c>
      <c r="L65" s="94"/>
      <c r="M65" s="94"/>
      <c r="N65" s="90">
        <f t="shared" ref="N65" si="6">SUM(K65:M65)</f>
        <v>960000</v>
      </c>
      <c r="O65" s="100" t="s">
        <v>428</v>
      </c>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row>
    <row r="66" spans="1:74" s="2" customFormat="1" ht="26.1" customHeight="1">
      <c r="A66" s="50" t="s">
        <v>2469</v>
      </c>
      <c r="B66" s="56" t="s">
        <v>2470</v>
      </c>
      <c r="C66" s="56" t="s">
        <v>2471</v>
      </c>
      <c r="D66" s="73" t="s">
        <v>2472</v>
      </c>
      <c r="E66" s="73" t="s">
        <v>2471</v>
      </c>
      <c r="F66" s="76" t="s">
        <v>111</v>
      </c>
      <c r="G66" s="67"/>
      <c r="H66" s="67" t="s">
        <v>427</v>
      </c>
      <c r="I66" s="67" t="s">
        <v>427</v>
      </c>
      <c r="J66" s="67" t="s">
        <v>427</v>
      </c>
      <c r="K66" s="94">
        <v>15774000</v>
      </c>
      <c r="L66" s="94">
        <v>31500000</v>
      </c>
      <c r="M66" s="94">
        <v>31500000</v>
      </c>
      <c r="N66" s="85">
        <v>94500000</v>
      </c>
      <c r="O66" s="100" t="s">
        <v>2473</v>
      </c>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row>
    <row r="67" spans="1:74" s="2" customFormat="1" ht="41.4" customHeight="1">
      <c r="A67" s="50" t="s">
        <v>2474</v>
      </c>
      <c r="B67" s="56" t="s">
        <v>2475</v>
      </c>
      <c r="C67" s="56" t="s">
        <v>2476</v>
      </c>
      <c r="D67" s="73" t="s">
        <v>2476</v>
      </c>
      <c r="E67" s="73" t="s">
        <v>2476</v>
      </c>
      <c r="F67" s="76" t="s">
        <v>111</v>
      </c>
      <c r="G67" s="67" t="s">
        <v>427</v>
      </c>
      <c r="H67" s="67" t="s">
        <v>427</v>
      </c>
      <c r="I67" s="67" t="s">
        <v>427</v>
      </c>
      <c r="J67" s="67" t="s">
        <v>427</v>
      </c>
      <c r="K67" s="94">
        <v>2000000</v>
      </c>
      <c r="L67" s="94">
        <v>2000000</v>
      </c>
      <c r="M67" s="94">
        <v>2000000</v>
      </c>
      <c r="N67" s="86">
        <f>+K67+L67+M67</f>
        <v>6000000</v>
      </c>
      <c r="O67" s="100" t="s">
        <v>948</v>
      </c>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row>
    <row r="68" spans="1:74" ht="28.5" customHeight="1">
      <c r="A68" s="46" t="s">
        <v>583</v>
      </c>
      <c r="B68" s="47"/>
      <c r="C68" s="63"/>
      <c r="D68" s="63"/>
      <c r="E68" s="63"/>
      <c r="F68" s="64"/>
      <c r="G68" s="49"/>
      <c r="H68" s="49"/>
      <c r="I68" s="49"/>
      <c r="J68" s="49"/>
      <c r="K68" s="93">
        <f t="shared" ref="K68:N68" si="7">SUM(K69:K79)</f>
        <v>70930600</v>
      </c>
      <c r="L68" s="93">
        <f t="shared" si="7"/>
        <v>55930600</v>
      </c>
      <c r="M68" s="93"/>
      <c r="N68" s="93">
        <f t="shared" si="7"/>
        <v>182791800</v>
      </c>
      <c r="O68" s="117"/>
    </row>
    <row r="69" spans="1:74" ht="32.4" customHeight="1">
      <c r="A69" s="50" t="s">
        <v>2477</v>
      </c>
      <c r="B69" s="103" t="s">
        <v>578</v>
      </c>
      <c r="C69" s="73" t="s">
        <v>2478</v>
      </c>
      <c r="D69" s="65" t="s">
        <v>2479</v>
      </c>
      <c r="E69" s="65" t="s">
        <v>2479</v>
      </c>
      <c r="F69" s="67" t="s">
        <v>23</v>
      </c>
      <c r="G69" s="67"/>
      <c r="H69" s="67"/>
      <c r="I69" s="67" t="s">
        <v>427</v>
      </c>
      <c r="J69" s="115" t="s">
        <v>427</v>
      </c>
      <c r="K69" s="99">
        <v>10000000</v>
      </c>
      <c r="L69" s="99">
        <v>10000000</v>
      </c>
      <c r="M69" s="99">
        <v>10000000</v>
      </c>
      <c r="N69" s="99">
        <f>SUM(K69:M69)</f>
        <v>30000000</v>
      </c>
      <c r="O69" s="95" t="s">
        <v>428</v>
      </c>
    </row>
    <row r="70" spans="1:74" ht="39.6" customHeight="1">
      <c r="A70" s="50" t="s">
        <v>2480</v>
      </c>
      <c r="B70" s="61" t="s">
        <v>2481</v>
      </c>
      <c r="C70" s="61" t="s">
        <v>2482</v>
      </c>
      <c r="D70" s="61" t="s">
        <v>2482</v>
      </c>
      <c r="E70" s="61" t="s">
        <v>2482</v>
      </c>
      <c r="F70" s="62" t="s">
        <v>71</v>
      </c>
      <c r="G70" s="104"/>
      <c r="H70" s="104" t="s">
        <v>427</v>
      </c>
      <c r="I70" s="104" t="s">
        <v>427</v>
      </c>
      <c r="J70" s="104"/>
      <c r="K70" s="91">
        <v>4974200</v>
      </c>
      <c r="L70" s="91">
        <v>4974200</v>
      </c>
      <c r="M70" s="91">
        <v>4974200</v>
      </c>
      <c r="N70" s="91">
        <f t="shared" ref="N70:N80" si="8">SUM(K70:M70)</f>
        <v>14922600</v>
      </c>
      <c r="O70" s="92" t="s">
        <v>428</v>
      </c>
    </row>
    <row r="71" spans="1:74" ht="26.4" customHeight="1">
      <c r="A71" s="50" t="s">
        <v>2483</v>
      </c>
      <c r="B71" s="105" t="s">
        <v>2484</v>
      </c>
      <c r="C71" s="61" t="s">
        <v>2485</v>
      </c>
      <c r="D71" s="61" t="s">
        <v>2485</v>
      </c>
      <c r="E71" s="61" t="s">
        <v>2485</v>
      </c>
      <c r="F71" s="62" t="s">
        <v>71</v>
      </c>
      <c r="G71" s="104"/>
      <c r="H71" s="104" t="s">
        <v>427</v>
      </c>
      <c r="I71" s="104"/>
      <c r="J71" s="104"/>
      <c r="K71" s="91">
        <v>13068000</v>
      </c>
      <c r="L71" s="91">
        <v>13068000</v>
      </c>
      <c r="M71" s="91">
        <v>13068000</v>
      </c>
      <c r="N71" s="91">
        <f t="shared" si="8"/>
        <v>39204000</v>
      </c>
      <c r="O71" s="92" t="s">
        <v>428</v>
      </c>
    </row>
    <row r="72" spans="1:74" ht="26.4" customHeight="1">
      <c r="A72" s="50" t="s">
        <v>2486</v>
      </c>
      <c r="B72" s="105" t="s">
        <v>2487</v>
      </c>
      <c r="C72" s="61" t="s">
        <v>2488</v>
      </c>
      <c r="D72" s="61" t="s">
        <v>2488</v>
      </c>
      <c r="E72" s="61" t="s">
        <v>2488</v>
      </c>
      <c r="F72" s="62" t="s">
        <v>71</v>
      </c>
      <c r="G72" s="104"/>
      <c r="H72" s="104"/>
      <c r="I72" s="104" t="s">
        <v>427</v>
      </c>
      <c r="J72" s="104"/>
      <c r="K72" s="91">
        <v>5424000</v>
      </c>
      <c r="L72" s="91">
        <v>5424000</v>
      </c>
      <c r="M72" s="91">
        <v>5424000</v>
      </c>
      <c r="N72" s="91">
        <f t="shared" si="8"/>
        <v>16272000</v>
      </c>
      <c r="O72" s="92" t="s">
        <v>428</v>
      </c>
    </row>
    <row r="73" spans="1:74" ht="52.95" customHeight="1">
      <c r="A73" s="50" t="s">
        <v>2489</v>
      </c>
      <c r="B73" s="105" t="s">
        <v>592</v>
      </c>
      <c r="C73" s="61" t="s">
        <v>2490</v>
      </c>
      <c r="D73" s="61" t="s">
        <v>2490</v>
      </c>
      <c r="E73" s="61" t="s">
        <v>2490</v>
      </c>
      <c r="F73" s="62" t="s">
        <v>71</v>
      </c>
      <c r="G73" s="62" t="s">
        <v>427</v>
      </c>
      <c r="H73" s="62"/>
      <c r="I73" s="62"/>
      <c r="J73" s="62"/>
      <c r="K73" s="91">
        <v>4110200</v>
      </c>
      <c r="L73" s="91">
        <v>4110200</v>
      </c>
      <c r="M73" s="91">
        <v>4110200</v>
      </c>
      <c r="N73" s="91">
        <f t="shared" si="8"/>
        <v>12330600</v>
      </c>
      <c r="O73" s="92" t="s">
        <v>428</v>
      </c>
    </row>
    <row r="74" spans="1:74" ht="26.4" customHeight="1">
      <c r="A74" s="50" t="s">
        <v>2491</v>
      </c>
      <c r="B74" s="61" t="s">
        <v>2492</v>
      </c>
      <c r="C74" s="61" t="s">
        <v>2493</v>
      </c>
      <c r="D74" s="61" t="s">
        <v>2493</v>
      </c>
      <c r="E74" s="61" t="s">
        <v>2493</v>
      </c>
      <c r="F74" s="62" t="s">
        <v>71</v>
      </c>
      <c r="G74" s="104"/>
      <c r="H74" s="104" t="s">
        <v>427</v>
      </c>
      <c r="I74" s="104"/>
      <c r="J74" s="104"/>
      <c r="K74" s="91">
        <v>2447100</v>
      </c>
      <c r="L74" s="91">
        <v>2447100</v>
      </c>
      <c r="M74" s="91">
        <v>2447100</v>
      </c>
      <c r="N74" s="91">
        <f t="shared" si="8"/>
        <v>7341300</v>
      </c>
      <c r="O74" s="92" t="s">
        <v>428</v>
      </c>
    </row>
    <row r="75" spans="1:74" ht="26.4" customHeight="1">
      <c r="A75" s="50" t="s">
        <v>2494</v>
      </c>
      <c r="B75" s="105" t="s">
        <v>2495</v>
      </c>
      <c r="C75" s="61" t="s">
        <v>2496</v>
      </c>
      <c r="D75" s="61" t="s">
        <v>2496</v>
      </c>
      <c r="E75" s="61" t="s">
        <v>2496</v>
      </c>
      <c r="F75" s="62" t="s">
        <v>71</v>
      </c>
      <c r="G75" s="104"/>
      <c r="H75" s="104" t="s">
        <v>427</v>
      </c>
      <c r="I75" s="104"/>
      <c r="J75" s="104"/>
      <c r="K75" s="91">
        <v>3407100</v>
      </c>
      <c r="L75" s="91">
        <v>3407100</v>
      </c>
      <c r="M75" s="91">
        <v>3407100</v>
      </c>
      <c r="N75" s="91">
        <f t="shared" si="8"/>
        <v>10221300</v>
      </c>
      <c r="O75" s="92" t="s">
        <v>428</v>
      </c>
    </row>
    <row r="76" spans="1:74" ht="26.4" customHeight="1">
      <c r="A76" s="50" t="s">
        <v>2497</v>
      </c>
      <c r="B76" s="61" t="s">
        <v>2498</v>
      </c>
      <c r="C76" s="61" t="s">
        <v>2499</v>
      </c>
      <c r="D76" s="61" t="s">
        <v>2499</v>
      </c>
      <c r="E76" s="61" t="s">
        <v>2499</v>
      </c>
      <c r="F76" s="62" t="s">
        <v>71</v>
      </c>
      <c r="G76" s="104"/>
      <c r="H76" s="104" t="s">
        <v>427</v>
      </c>
      <c r="I76" s="104" t="s">
        <v>427</v>
      </c>
      <c r="J76" s="104"/>
      <c r="K76" s="91">
        <v>0</v>
      </c>
      <c r="L76" s="91">
        <v>0</v>
      </c>
      <c r="M76" s="91">
        <v>0</v>
      </c>
      <c r="N76" s="91">
        <f t="shared" si="8"/>
        <v>0</v>
      </c>
      <c r="O76" s="92" t="s">
        <v>428</v>
      </c>
    </row>
    <row r="77" spans="1:74" ht="26.4" customHeight="1">
      <c r="A77" s="50" t="s">
        <v>2500</v>
      </c>
      <c r="B77" s="61" t="s">
        <v>2501</v>
      </c>
      <c r="C77" s="61" t="s">
        <v>2502</v>
      </c>
      <c r="D77" s="61" t="s">
        <v>2502</v>
      </c>
      <c r="E77" s="61" t="s">
        <v>2502</v>
      </c>
      <c r="F77" s="62" t="s">
        <v>71</v>
      </c>
      <c r="G77" s="62"/>
      <c r="H77" s="62"/>
      <c r="I77" s="62" t="s">
        <v>427</v>
      </c>
      <c r="J77" s="62"/>
      <c r="K77" s="91">
        <v>7000000</v>
      </c>
      <c r="L77" s="91">
        <v>7000000</v>
      </c>
      <c r="M77" s="91">
        <v>7000000</v>
      </c>
      <c r="N77" s="91">
        <f t="shared" si="8"/>
        <v>21000000</v>
      </c>
      <c r="O77" s="118" t="s">
        <v>2503</v>
      </c>
    </row>
    <row r="78" spans="1:74" ht="26.4" customHeight="1">
      <c r="A78" s="50" t="s">
        <v>2504</v>
      </c>
      <c r="B78" s="61" t="s">
        <v>2505</v>
      </c>
      <c r="C78" s="61" t="s">
        <v>2506</v>
      </c>
      <c r="D78" s="61" t="s">
        <v>2506</v>
      </c>
      <c r="E78" s="61" t="s">
        <v>2506</v>
      </c>
      <c r="F78" s="62" t="s">
        <v>71</v>
      </c>
      <c r="G78" s="62"/>
      <c r="H78" s="62"/>
      <c r="I78" s="62" t="s">
        <v>427</v>
      </c>
      <c r="J78" s="62"/>
      <c r="K78" s="91">
        <v>5500000</v>
      </c>
      <c r="L78" s="91">
        <v>5500000</v>
      </c>
      <c r="M78" s="91">
        <v>5500000</v>
      </c>
      <c r="N78" s="91">
        <f t="shared" si="8"/>
        <v>16500000</v>
      </c>
      <c r="O78" s="92" t="s">
        <v>428</v>
      </c>
    </row>
    <row r="79" spans="1:74" ht="21.9" customHeight="1">
      <c r="A79" s="50" t="s">
        <v>2507</v>
      </c>
      <c r="B79" s="105" t="s">
        <v>2508</v>
      </c>
      <c r="C79" s="61" t="s">
        <v>2509</v>
      </c>
      <c r="D79" s="61"/>
      <c r="E79" s="61"/>
      <c r="F79" s="62" t="s">
        <v>71</v>
      </c>
      <c r="G79" s="62"/>
      <c r="H79" s="62"/>
      <c r="I79" s="62" t="s">
        <v>427</v>
      </c>
      <c r="J79" s="62" t="s">
        <v>427</v>
      </c>
      <c r="K79" s="91">
        <v>15000000</v>
      </c>
      <c r="L79" s="91"/>
      <c r="M79" s="91"/>
      <c r="N79" s="91">
        <f t="shared" si="8"/>
        <v>15000000</v>
      </c>
      <c r="O79" s="92" t="s">
        <v>428</v>
      </c>
    </row>
    <row r="80" spans="1:74" ht="22.2" customHeight="1">
      <c r="A80" s="106" t="s">
        <v>72</v>
      </c>
      <c r="B80" s="107" t="s">
        <v>2510</v>
      </c>
      <c r="C80" s="61" t="s">
        <v>2511</v>
      </c>
      <c r="D80" s="61" t="s">
        <v>2512</v>
      </c>
      <c r="E80" s="61" t="s">
        <v>2511</v>
      </c>
      <c r="F80" s="62" t="s">
        <v>71</v>
      </c>
      <c r="G80" s="62"/>
      <c r="H80" s="62"/>
      <c r="I80" s="62" t="s">
        <v>427</v>
      </c>
      <c r="J80" s="62" t="s">
        <v>427</v>
      </c>
      <c r="K80" s="91">
        <v>24000000</v>
      </c>
      <c r="L80" s="91">
        <v>24000000</v>
      </c>
      <c r="M80" s="91">
        <v>24000000</v>
      </c>
      <c r="N80" s="91">
        <f t="shared" si="8"/>
        <v>72000000</v>
      </c>
      <c r="O80" s="92" t="s">
        <v>428</v>
      </c>
    </row>
    <row r="81" spans="1:74" ht="26.4" customHeight="1">
      <c r="A81" s="46" t="s">
        <v>610</v>
      </c>
      <c r="B81" s="46"/>
      <c r="C81" s="108"/>
      <c r="D81" s="108"/>
      <c r="E81" s="108"/>
      <c r="F81" s="49"/>
      <c r="G81" s="49"/>
      <c r="H81" s="49"/>
      <c r="I81" s="49"/>
      <c r="J81" s="49"/>
      <c r="K81" s="93">
        <f>SUM(K82:K118)</f>
        <v>1902307185</v>
      </c>
      <c r="L81" s="93">
        <f>SUM(L82:L118)</f>
        <v>1763439243</v>
      </c>
      <c r="M81" s="93"/>
      <c r="N81" s="93">
        <f>SUM(N82:N118)</f>
        <v>7131383688</v>
      </c>
      <c r="O81" s="93"/>
    </row>
    <row r="82" spans="1:74" s="4" customFormat="1" ht="30" customHeight="1">
      <c r="A82" s="50" t="s">
        <v>611</v>
      </c>
      <c r="B82" s="109" t="s">
        <v>2513</v>
      </c>
      <c r="C82" s="110" t="s">
        <v>2514</v>
      </c>
      <c r="D82" s="110"/>
      <c r="E82" s="110" t="s">
        <v>2514</v>
      </c>
      <c r="F82" s="57" t="s">
        <v>25</v>
      </c>
      <c r="G82" s="54" t="s">
        <v>475</v>
      </c>
      <c r="H82" s="54" t="s">
        <v>475</v>
      </c>
      <c r="I82" s="54"/>
      <c r="J82" s="54"/>
      <c r="K82" s="119">
        <v>15000000</v>
      </c>
      <c r="L82" s="119">
        <v>0</v>
      </c>
      <c r="M82" s="119">
        <v>15000000</v>
      </c>
      <c r="N82" s="120">
        <f t="shared" ref="N82:N108" si="9">SUM(K82:M82)</f>
        <v>30000000</v>
      </c>
      <c r="O82" s="87" t="s">
        <v>2515</v>
      </c>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row>
    <row r="83" spans="1:74" ht="28.5" customHeight="1">
      <c r="A83" s="50" t="s">
        <v>614</v>
      </c>
      <c r="B83" s="58" t="s">
        <v>634</v>
      </c>
      <c r="C83" s="56" t="s">
        <v>2516</v>
      </c>
      <c r="D83" s="56" t="s">
        <v>2516</v>
      </c>
      <c r="E83" s="56" t="s">
        <v>2516</v>
      </c>
      <c r="F83" s="57" t="s">
        <v>25</v>
      </c>
      <c r="G83" s="54" t="s">
        <v>475</v>
      </c>
      <c r="H83" s="54" t="s">
        <v>475</v>
      </c>
      <c r="I83" s="54" t="s">
        <v>475</v>
      </c>
      <c r="J83" s="54" t="s">
        <v>475</v>
      </c>
      <c r="K83" s="119">
        <v>5384000</v>
      </c>
      <c r="L83" s="119">
        <v>5384000</v>
      </c>
      <c r="M83" s="119">
        <v>5384000</v>
      </c>
      <c r="N83" s="120">
        <f t="shared" si="9"/>
        <v>16152000</v>
      </c>
      <c r="O83" s="87" t="s">
        <v>2515</v>
      </c>
    </row>
    <row r="84" spans="1:74" s="4" customFormat="1" ht="39.6" customHeight="1">
      <c r="A84" s="50" t="s">
        <v>618</v>
      </c>
      <c r="B84" s="68" t="s">
        <v>2517</v>
      </c>
      <c r="C84" s="56" t="s">
        <v>2518</v>
      </c>
      <c r="D84" s="56" t="s">
        <v>2518</v>
      </c>
      <c r="E84" s="56" t="s">
        <v>2518</v>
      </c>
      <c r="F84" s="57" t="s">
        <v>25</v>
      </c>
      <c r="G84" s="54" t="s">
        <v>475</v>
      </c>
      <c r="H84" s="54" t="s">
        <v>475</v>
      </c>
      <c r="I84" s="54" t="s">
        <v>475</v>
      </c>
      <c r="J84" s="54" t="s">
        <v>475</v>
      </c>
      <c r="K84" s="119">
        <v>3500000</v>
      </c>
      <c r="L84" s="119">
        <v>3500000</v>
      </c>
      <c r="M84" s="119">
        <v>3500000</v>
      </c>
      <c r="N84" s="120">
        <f t="shared" si="9"/>
        <v>10500000</v>
      </c>
      <c r="O84" s="87" t="s">
        <v>2515</v>
      </c>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row>
    <row r="85" spans="1:74" s="4" customFormat="1" ht="30" customHeight="1">
      <c r="A85" s="50" t="s">
        <v>621</v>
      </c>
      <c r="B85" s="56" t="s">
        <v>2519</v>
      </c>
      <c r="C85" s="56" t="s">
        <v>2520</v>
      </c>
      <c r="D85" s="56" t="s">
        <v>2520</v>
      </c>
      <c r="E85" s="56" t="s">
        <v>2520</v>
      </c>
      <c r="F85" s="57" t="s">
        <v>25</v>
      </c>
      <c r="G85" s="54" t="s">
        <v>475</v>
      </c>
      <c r="H85" s="54" t="s">
        <v>475</v>
      </c>
      <c r="I85" s="54" t="s">
        <v>475</v>
      </c>
      <c r="J85" s="54" t="s">
        <v>475</v>
      </c>
      <c r="K85" s="119">
        <v>4970000</v>
      </c>
      <c r="L85" s="119">
        <v>4970000</v>
      </c>
      <c r="M85" s="119">
        <v>4970000</v>
      </c>
      <c r="N85" s="120">
        <f t="shared" si="9"/>
        <v>14910000</v>
      </c>
      <c r="O85" s="87" t="s">
        <v>2515</v>
      </c>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row>
    <row r="86" spans="1:74" s="4" customFormat="1" ht="30" customHeight="1">
      <c r="A86" s="50" t="s">
        <v>624</v>
      </c>
      <c r="B86" s="56" t="s">
        <v>2521</v>
      </c>
      <c r="C86" s="56" t="s">
        <v>2522</v>
      </c>
      <c r="D86" s="56" t="s">
        <v>2522</v>
      </c>
      <c r="E86" s="56"/>
      <c r="F86" s="57" t="s">
        <v>25</v>
      </c>
      <c r="G86" s="54" t="s">
        <v>475</v>
      </c>
      <c r="H86" s="54" t="s">
        <v>475</v>
      </c>
      <c r="I86" s="54" t="s">
        <v>475</v>
      </c>
      <c r="J86" s="54" t="s">
        <v>475</v>
      </c>
      <c r="K86" s="119">
        <v>7450000</v>
      </c>
      <c r="L86" s="119">
        <v>7450000</v>
      </c>
      <c r="M86" s="119">
        <v>7450000</v>
      </c>
      <c r="N86" s="120">
        <f t="shared" si="9"/>
        <v>22350000</v>
      </c>
      <c r="O86" s="87" t="s">
        <v>2515</v>
      </c>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row>
    <row r="87" spans="1:74" s="4" customFormat="1" ht="30" customHeight="1">
      <c r="A87" s="50" t="s">
        <v>627</v>
      </c>
      <c r="B87" s="56" t="s">
        <v>2523</v>
      </c>
      <c r="C87" s="56" t="s">
        <v>2524</v>
      </c>
      <c r="D87" s="56" t="s">
        <v>2524</v>
      </c>
      <c r="E87" s="56" t="s">
        <v>2524</v>
      </c>
      <c r="F87" s="57" t="s">
        <v>25</v>
      </c>
      <c r="G87" s="54" t="s">
        <v>475</v>
      </c>
      <c r="H87" s="54" t="s">
        <v>475</v>
      </c>
      <c r="I87" s="54" t="s">
        <v>475</v>
      </c>
      <c r="J87" s="54" t="s">
        <v>475</v>
      </c>
      <c r="K87" s="119">
        <v>7450000</v>
      </c>
      <c r="L87" s="119">
        <v>7450000</v>
      </c>
      <c r="M87" s="119">
        <v>7450000</v>
      </c>
      <c r="N87" s="120">
        <f t="shared" si="9"/>
        <v>22350000</v>
      </c>
      <c r="O87" s="87" t="s">
        <v>2515</v>
      </c>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row>
    <row r="88" spans="1:74" s="4" customFormat="1" ht="30" customHeight="1">
      <c r="A88" s="50" t="s">
        <v>630</v>
      </c>
      <c r="B88" s="56" t="s">
        <v>2525</v>
      </c>
      <c r="C88" s="56" t="s">
        <v>2526</v>
      </c>
      <c r="D88" s="56" t="s">
        <v>2526</v>
      </c>
      <c r="E88" s="56" t="s">
        <v>2526</v>
      </c>
      <c r="F88" s="57" t="s">
        <v>25</v>
      </c>
      <c r="G88" s="54" t="s">
        <v>475</v>
      </c>
      <c r="H88" s="54" t="s">
        <v>475</v>
      </c>
      <c r="I88" s="54" t="s">
        <v>475</v>
      </c>
      <c r="J88" s="54" t="s">
        <v>475</v>
      </c>
      <c r="K88" s="119">
        <v>4480000</v>
      </c>
      <c r="L88" s="119">
        <v>4480000</v>
      </c>
      <c r="M88" s="119">
        <v>4480000</v>
      </c>
      <c r="N88" s="120">
        <f t="shared" si="9"/>
        <v>13440000</v>
      </c>
      <c r="O88" s="87" t="s">
        <v>2515</v>
      </c>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row>
    <row r="89" spans="1:74" s="4" customFormat="1" ht="30" customHeight="1">
      <c r="A89" s="50" t="s">
        <v>633</v>
      </c>
      <c r="B89" s="68" t="s">
        <v>2527</v>
      </c>
      <c r="C89" s="56" t="s">
        <v>2528</v>
      </c>
      <c r="D89" s="56" t="s">
        <v>2528</v>
      </c>
      <c r="E89" s="56" t="s">
        <v>2528</v>
      </c>
      <c r="F89" s="57" t="s">
        <v>25</v>
      </c>
      <c r="G89" s="54" t="s">
        <v>475</v>
      </c>
      <c r="H89" s="54" t="s">
        <v>475</v>
      </c>
      <c r="I89" s="54" t="s">
        <v>475</v>
      </c>
      <c r="J89" s="54" t="s">
        <v>475</v>
      </c>
      <c r="K89" s="119">
        <v>6823000</v>
      </c>
      <c r="L89" s="119">
        <v>6823000</v>
      </c>
      <c r="M89" s="119">
        <v>6823000</v>
      </c>
      <c r="N89" s="120">
        <f t="shared" si="9"/>
        <v>20469000</v>
      </c>
      <c r="O89" s="87" t="s">
        <v>2515</v>
      </c>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row>
    <row r="90" spans="1:74" s="4" customFormat="1" ht="30" customHeight="1">
      <c r="A90" s="50" t="s">
        <v>636</v>
      </c>
      <c r="B90" s="68" t="s">
        <v>2529</v>
      </c>
      <c r="C90" s="56" t="s">
        <v>2530</v>
      </c>
      <c r="D90" s="56" t="s">
        <v>2530</v>
      </c>
      <c r="E90" s="56" t="s">
        <v>2530</v>
      </c>
      <c r="F90" s="57" t="s">
        <v>25</v>
      </c>
      <c r="G90" s="54" t="s">
        <v>475</v>
      </c>
      <c r="H90" s="54" t="s">
        <v>475</v>
      </c>
      <c r="I90" s="54" t="s">
        <v>475</v>
      </c>
      <c r="J90" s="54" t="s">
        <v>475</v>
      </c>
      <c r="K90" s="121">
        <v>138976000</v>
      </c>
      <c r="L90" s="121">
        <v>138976000</v>
      </c>
      <c r="M90" s="121">
        <v>138976000</v>
      </c>
      <c r="N90" s="120">
        <f t="shared" si="9"/>
        <v>416928000</v>
      </c>
      <c r="O90" s="87" t="s">
        <v>2515</v>
      </c>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row>
    <row r="91" spans="1:74" s="4" customFormat="1" ht="30" customHeight="1">
      <c r="A91" s="50" t="s">
        <v>639</v>
      </c>
      <c r="B91" s="56" t="s">
        <v>2531</v>
      </c>
      <c r="C91" s="56" t="s">
        <v>2532</v>
      </c>
      <c r="D91" s="56" t="s">
        <v>2532</v>
      </c>
      <c r="E91" s="56" t="s">
        <v>2532</v>
      </c>
      <c r="F91" s="57" t="s">
        <v>25</v>
      </c>
      <c r="G91" s="54" t="s">
        <v>475</v>
      </c>
      <c r="H91" s="54" t="s">
        <v>475</v>
      </c>
      <c r="I91" s="54" t="s">
        <v>475</v>
      </c>
      <c r="J91" s="54" t="s">
        <v>475</v>
      </c>
      <c r="K91" s="119">
        <v>10000000</v>
      </c>
      <c r="L91" s="119">
        <v>10000000</v>
      </c>
      <c r="M91" s="119">
        <v>10000000</v>
      </c>
      <c r="N91" s="120">
        <f t="shared" si="9"/>
        <v>30000000</v>
      </c>
      <c r="O91" s="87" t="s">
        <v>2515</v>
      </c>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row>
    <row r="92" spans="1:74" s="4" customFormat="1" ht="30" customHeight="1">
      <c r="A92" s="50" t="s">
        <v>642</v>
      </c>
      <c r="B92" s="68" t="s">
        <v>2533</v>
      </c>
      <c r="C92" s="56" t="s">
        <v>2534</v>
      </c>
      <c r="D92" s="56" t="s">
        <v>2535</v>
      </c>
      <c r="E92" s="56" t="s">
        <v>2535</v>
      </c>
      <c r="F92" s="57" t="s">
        <v>25</v>
      </c>
      <c r="G92" s="54" t="s">
        <v>475</v>
      </c>
      <c r="H92" s="54" t="s">
        <v>475</v>
      </c>
      <c r="I92" s="54" t="s">
        <v>475</v>
      </c>
      <c r="J92" s="54" t="s">
        <v>475</v>
      </c>
      <c r="K92" s="119">
        <v>8665000</v>
      </c>
      <c r="L92" s="119">
        <v>8665000</v>
      </c>
      <c r="M92" s="119">
        <v>8665000</v>
      </c>
      <c r="N92" s="120">
        <f t="shared" si="9"/>
        <v>25995000</v>
      </c>
      <c r="O92" s="87" t="s">
        <v>2515</v>
      </c>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row>
    <row r="93" spans="1:74" s="4" customFormat="1" ht="30" customHeight="1">
      <c r="A93" s="50" t="s">
        <v>645</v>
      </c>
      <c r="B93" s="68" t="s">
        <v>2536</v>
      </c>
      <c r="C93" s="56" t="s">
        <v>2537</v>
      </c>
      <c r="D93" s="56" t="s">
        <v>2537</v>
      </c>
      <c r="E93" s="56" t="s">
        <v>2537</v>
      </c>
      <c r="F93" s="57" t="s">
        <v>25</v>
      </c>
      <c r="G93" s="54" t="s">
        <v>475</v>
      </c>
      <c r="H93" s="54" t="s">
        <v>475</v>
      </c>
      <c r="I93" s="54" t="s">
        <v>475</v>
      </c>
      <c r="J93" s="54" t="s">
        <v>475</v>
      </c>
      <c r="K93" s="119">
        <v>26000000</v>
      </c>
      <c r="L93" s="119">
        <v>26000000</v>
      </c>
      <c r="M93" s="119">
        <v>26000000</v>
      </c>
      <c r="N93" s="120">
        <f t="shared" si="9"/>
        <v>78000000</v>
      </c>
      <c r="O93" s="87" t="s">
        <v>2515</v>
      </c>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row>
    <row r="94" spans="1:74" s="4" customFormat="1" ht="30" customHeight="1">
      <c r="A94" s="50" t="s">
        <v>649</v>
      </c>
      <c r="B94" s="56" t="s">
        <v>2538</v>
      </c>
      <c r="C94" s="56" t="s">
        <v>2539</v>
      </c>
      <c r="D94" s="56" t="s">
        <v>2539</v>
      </c>
      <c r="E94" s="56" t="s">
        <v>2539</v>
      </c>
      <c r="F94" s="57" t="s">
        <v>25</v>
      </c>
      <c r="G94" s="54" t="s">
        <v>475</v>
      </c>
      <c r="H94" s="54" t="s">
        <v>475</v>
      </c>
      <c r="I94" s="54" t="s">
        <v>475</v>
      </c>
      <c r="J94" s="54" t="s">
        <v>475</v>
      </c>
      <c r="K94" s="121">
        <v>78240000</v>
      </c>
      <c r="L94" s="121">
        <v>78240000</v>
      </c>
      <c r="M94" s="121">
        <v>78240000</v>
      </c>
      <c r="N94" s="120">
        <f t="shared" si="9"/>
        <v>234720000</v>
      </c>
      <c r="O94" s="87" t="s">
        <v>2540</v>
      </c>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row>
    <row r="95" spans="1:74" s="4" customFormat="1" ht="77.099999999999994" customHeight="1">
      <c r="A95" s="50" t="s">
        <v>652</v>
      </c>
      <c r="B95" s="68" t="s">
        <v>2541</v>
      </c>
      <c r="C95" s="4" t="s">
        <v>2542</v>
      </c>
      <c r="D95" s="56" t="s">
        <v>2543</v>
      </c>
      <c r="E95" s="56"/>
      <c r="F95" s="57" t="s">
        <v>25</v>
      </c>
      <c r="G95" s="54" t="s">
        <v>475</v>
      </c>
      <c r="H95" s="54" t="s">
        <v>475</v>
      </c>
      <c r="I95" s="54" t="s">
        <v>475</v>
      </c>
      <c r="J95" s="54" t="s">
        <v>475</v>
      </c>
      <c r="K95" s="122">
        <v>1165714600</v>
      </c>
      <c r="L95" s="123"/>
      <c r="M95" s="123"/>
      <c r="N95" s="120">
        <f t="shared" si="9"/>
        <v>1165714600</v>
      </c>
      <c r="O95" s="87" t="s">
        <v>2544</v>
      </c>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row>
    <row r="96" spans="1:74" s="4" customFormat="1" ht="40.950000000000003" customHeight="1">
      <c r="A96" s="50" t="s">
        <v>655</v>
      </c>
      <c r="B96" s="56" t="s">
        <v>2545</v>
      </c>
      <c r="C96" s="56" t="s">
        <v>2546</v>
      </c>
      <c r="D96" s="56"/>
      <c r="E96" s="56"/>
      <c r="F96" s="57" t="s">
        <v>25</v>
      </c>
      <c r="G96" s="54" t="s">
        <v>475</v>
      </c>
      <c r="H96" s="54" t="s">
        <v>475</v>
      </c>
      <c r="I96" s="54" t="s">
        <v>475</v>
      </c>
      <c r="J96" s="54" t="s">
        <v>475</v>
      </c>
      <c r="K96" s="121">
        <v>118651325</v>
      </c>
      <c r="L96" s="121">
        <v>1050381983</v>
      </c>
      <c r="M96" s="121"/>
      <c r="N96" s="120">
        <f t="shared" si="9"/>
        <v>1169033308</v>
      </c>
      <c r="O96" s="87" t="s">
        <v>2547</v>
      </c>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row>
    <row r="97" spans="1:74" s="4" customFormat="1" ht="30" customHeight="1">
      <c r="A97" s="50" t="s">
        <v>658</v>
      </c>
      <c r="B97" s="56" t="s">
        <v>2548</v>
      </c>
      <c r="C97" s="56" t="s">
        <v>2549</v>
      </c>
      <c r="D97" s="56" t="s">
        <v>2549</v>
      </c>
      <c r="E97" s="56" t="s">
        <v>2550</v>
      </c>
      <c r="F97" s="57" t="s">
        <v>25</v>
      </c>
      <c r="G97" s="54"/>
      <c r="H97" s="54"/>
      <c r="I97" s="54" t="s">
        <v>475</v>
      </c>
      <c r="J97" s="54" t="s">
        <v>475</v>
      </c>
      <c r="K97" s="119">
        <v>6000000</v>
      </c>
      <c r="L97" s="119">
        <v>6000000</v>
      </c>
      <c r="M97" s="119">
        <v>6000000</v>
      </c>
      <c r="N97" s="120">
        <f t="shared" si="9"/>
        <v>18000000</v>
      </c>
      <c r="O97" s="87" t="s">
        <v>2515</v>
      </c>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row>
    <row r="98" spans="1:74" s="4" customFormat="1" ht="81.45" customHeight="1">
      <c r="A98" s="50" t="s">
        <v>661</v>
      </c>
      <c r="B98" s="68" t="s">
        <v>2551</v>
      </c>
      <c r="C98" s="56" t="s">
        <v>2552</v>
      </c>
      <c r="D98" s="56"/>
      <c r="E98" s="56" t="s">
        <v>2552</v>
      </c>
      <c r="F98" s="57" t="s">
        <v>25</v>
      </c>
      <c r="G98" s="33" t="s">
        <v>475</v>
      </c>
      <c r="H98" s="33" t="s">
        <v>475</v>
      </c>
      <c r="I98" s="33" t="s">
        <v>475</v>
      </c>
      <c r="J98" s="33" t="s">
        <v>475</v>
      </c>
      <c r="K98" s="119">
        <v>7000000</v>
      </c>
      <c r="L98" s="119"/>
      <c r="M98" s="119">
        <v>7000000</v>
      </c>
      <c r="N98" s="120">
        <f t="shared" si="9"/>
        <v>14000000</v>
      </c>
      <c r="O98" s="87" t="s">
        <v>2515</v>
      </c>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row>
    <row r="99" spans="1:74" ht="64.95" customHeight="1">
      <c r="A99" s="50" t="s">
        <v>664</v>
      </c>
      <c r="B99" s="75" t="s">
        <v>2553</v>
      </c>
      <c r="C99" s="75" t="s">
        <v>2554</v>
      </c>
      <c r="D99" s="75" t="s">
        <v>2554</v>
      </c>
      <c r="E99" s="75" t="s">
        <v>2554</v>
      </c>
      <c r="F99" s="57" t="s">
        <v>25</v>
      </c>
      <c r="G99" s="33" t="s">
        <v>475</v>
      </c>
      <c r="H99" s="33" t="s">
        <v>475</v>
      </c>
      <c r="I99" s="33" t="s">
        <v>475</v>
      </c>
      <c r="J99" s="33" t="s">
        <v>475</v>
      </c>
      <c r="K99" s="119">
        <v>17000000</v>
      </c>
      <c r="L99" s="119">
        <v>17000000</v>
      </c>
      <c r="M99" s="119">
        <v>17000000</v>
      </c>
      <c r="N99" s="120">
        <f t="shared" si="9"/>
        <v>51000000</v>
      </c>
      <c r="O99" s="87" t="s">
        <v>2515</v>
      </c>
    </row>
    <row r="100" spans="1:74" ht="101.7" customHeight="1">
      <c r="A100" s="50" t="s">
        <v>667</v>
      </c>
      <c r="B100" s="75" t="s">
        <v>2555</v>
      </c>
      <c r="C100" s="75" t="s">
        <v>2556</v>
      </c>
      <c r="D100" s="75" t="s">
        <v>2557</v>
      </c>
      <c r="E100" s="75" t="s">
        <v>2557</v>
      </c>
      <c r="F100" s="57" t="s">
        <v>25</v>
      </c>
      <c r="G100" s="33" t="s">
        <v>475</v>
      </c>
      <c r="H100" s="33" t="s">
        <v>475</v>
      </c>
      <c r="I100" s="33" t="s">
        <v>475</v>
      </c>
      <c r="J100" s="33" t="s">
        <v>475</v>
      </c>
      <c r="K100" s="119">
        <v>12000000</v>
      </c>
      <c r="L100" s="119">
        <v>12000000</v>
      </c>
      <c r="M100" s="119">
        <v>12000000</v>
      </c>
      <c r="N100" s="120">
        <f t="shared" si="9"/>
        <v>36000000</v>
      </c>
      <c r="O100" s="87" t="s">
        <v>2515</v>
      </c>
    </row>
    <row r="101" spans="1:74" ht="86.7" customHeight="1">
      <c r="A101" s="50" t="s">
        <v>673</v>
      </c>
      <c r="B101" s="75" t="s">
        <v>2558</v>
      </c>
      <c r="C101" s="75" t="s">
        <v>2559</v>
      </c>
      <c r="D101" s="75" t="s">
        <v>2560</v>
      </c>
      <c r="E101" s="75" t="s">
        <v>2560</v>
      </c>
      <c r="F101" s="57" t="s">
        <v>25</v>
      </c>
      <c r="G101" s="33" t="s">
        <v>475</v>
      </c>
      <c r="H101" s="33" t="s">
        <v>475</v>
      </c>
      <c r="I101" s="33" t="s">
        <v>475</v>
      </c>
      <c r="J101" s="33" t="s">
        <v>475</v>
      </c>
      <c r="K101" s="119">
        <v>19003260</v>
      </c>
      <c r="L101" s="119">
        <v>19003260</v>
      </c>
      <c r="M101" s="119">
        <v>19003260</v>
      </c>
      <c r="N101" s="120">
        <f t="shared" si="9"/>
        <v>57009780</v>
      </c>
      <c r="O101" s="87" t="s">
        <v>2515</v>
      </c>
    </row>
    <row r="102" spans="1:74" s="4" customFormat="1" ht="30" customHeight="1">
      <c r="A102" s="50" t="s">
        <v>676</v>
      </c>
      <c r="B102" s="68" t="s">
        <v>2561</v>
      </c>
      <c r="C102" s="56" t="s">
        <v>2562</v>
      </c>
      <c r="D102" s="56" t="s">
        <v>2562</v>
      </c>
      <c r="E102" s="56" t="s">
        <v>2562</v>
      </c>
      <c r="F102" s="57" t="s">
        <v>25</v>
      </c>
      <c r="G102" s="54"/>
      <c r="H102" s="54"/>
      <c r="I102" s="54"/>
      <c r="J102" s="54" t="s">
        <v>475</v>
      </c>
      <c r="K102" s="119">
        <v>7000000</v>
      </c>
      <c r="L102" s="119">
        <v>7000000</v>
      </c>
      <c r="M102" s="119">
        <v>7000000</v>
      </c>
      <c r="N102" s="120">
        <f t="shared" si="9"/>
        <v>21000000</v>
      </c>
      <c r="O102" s="87" t="s">
        <v>2515</v>
      </c>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row>
    <row r="103" spans="1:74" s="4" customFormat="1" ht="30" customHeight="1">
      <c r="A103" s="50" t="s">
        <v>679</v>
      </c>
      <c r="B103" s="56" t="s">
        <v>2563</v>
      </c>
      <c r="C103" s="56" t="s">
        <v>2564</v>
      </c>
      <c r="D103" s="56" t="s">
        <v>2564</v>
      </c>
      <c r="E103" s="56" t="s">
        <v>2564</v>
      </c>
      <c r="F103" s="57" t="s">
        <v>25</v>
      </c>
      <c r="G103" s="33" t="s">
        <v>475</v>
      </c>
      <c r="H103" s="33" t="s">
        <v>475</v>
      </c>
      <c r="I103" s="33" t="s">
        <v>475</v>
      </c>
      <c r="J103" s="33" t="s">
        <v>475</v>
      </c>
      <c r="K103" s="121">
        <v>2000000</v>
      </c>
      <c r="L103" s="121">
        <v>2000000</v>
      </c>
      <c r="M103" s="121">
        <v>2000000</v>
      </c>
      <c r="N103" s="120">
        <f t="shared" si="9"/>
        <v>6000000</v>
      </c>
      <c r="O103" s="87" t="s">
        <v>2515</v>
      </c>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row>
    <row r="104" spans="1:74" s="4" customFormat="1" ht="30" customHeight="1">
      <c r="A104" s="50" t="s">
        <v>682</v>
      </c>
      <c r="B104" s="109" t="s">
        <v>2565</v>
      </c>
      <c r="C104" s="110" t="s">
        <v>2566</v>
      </c>
      <c r="D104" s="110" t="s">
        <v>2566</v>
      </c>
      <c r="E104" s="110" t="s">
        <v>2566</v>
      </c>
      <c r="F104" s="57" t="s">
        <v>25</v>
      </c>
      <c r="G104" s="54"/>
      <c r="H104" s="54"/>
      <c r="I104" s="54"/>
      <c r="J104" s="54" t="s">
        <v>475</v>
      </c>
      <c r="K104" s="119">
        <v>10000000</v>
      </c>
      <c r="L104" s="119">
        <v>10000000</v>
      </c>
      <c r="M104" s="119">
        <v>10000000</v>
      </c>
      <c r="N104" s="120">
        <f t="shared" si="9"/>
        <v>30000000</v>
      </c>
      <c r="O104" s="87" t="s">
        <v>2515</v>
      </c>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row>
    <row r="105" spans="1:74" s="4" customFormat="1" ht="30" customHeight="1">
      <c r="A105" s="50" t="s">
        <v>685</v>
      </c>
      <c r="B105" s="74" t="s">
        <v>2567</v>
      </c>
      <c r="C105" s="75" t="s">
        <v>2568</v>
      </c>
      <c r="D105" s="75" t="s">
        <v>2568</v>
      </c>
      <c r="E105" s="75" t="s">
        <v>2568</v>
      </c>
      <c r="F105" s="57" t="s">
        <v>25</v>
      </c>
      <c r="G105" s="54" t="s">
        <v>475</v>
      </c>
      <c r="H105" s="54" t="s">
        <v>475</v>
      </c>
      <c r="I105" s="54"/>
      <c r="J105" s="54"/>
      <c r="K105" s="124">
        <v>4000000</v>
      </c>
      <c r="L105" s="124">
        <v>4000000</v>
      </c>
      <c r="M105" s="124">
        <v>4000000</v>
      </c>
      <c r="N105" s="120">
        <f t="shared" si="9"/>
        <v>12000000</v>
      </c>
      <c r="O105" s="87" t="s">
        <v>2515</v>
      </c>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row>
    <row r="106" spans="1:74" s="4" customFormat="1" ht="26.4">
      <c r="A106" s="50" t="s">
        <v>688</v>
      </c>
      <c r="B106" s="111" t="s">
        <v>2569</v>
      </c>
      <c r="C106" s="75" t="s">
        <v>2570</v>
      </c>
      <c r="D106" s="75" t="s">
        <v>2570</v>
      </c>
      <c r="E106" s="75" t="s">
        <v>2570</v>
      </c>
      <c r="F106" s="112" t="s">
        <v>25</v>
      </c>
      <c r="G106" s="33" t="s">
        <v>475</v>
      </c>
      <c r="H106" s="33" t="s">
        <v>475</v>
      </c>
      <c r="I106" s="33" t="s">
        <v>475</v>
      </c>
      <c r="J106" s="33" t="s">
        <v>475</v>
      </c>
      <c r="K106" s="125">
        <v>6000000</v>
      </c>
      <c r="L106" s="125">
        <v>6000000</v>
      </c>
      <c r="M106" s="125">
        <v>6000000</v>
      </c>
      <c r="N106" s="120">
        <f t="shared" si="9"/>
        <v>18000000</v>
      </c>
      <c r="O106" s="126" t="s">
        <v>2515</v>
      </c>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row>
    <row r="107" spans="1:74" s="4" customFormat="1" ht="30" customHeight="1">
      <c r="A107" s="50" t="s">
        <v>691</v>
      </c>
      <c r="B107" s="111" t="s">
        <v>2571</v>
      </c>
      <c r="C107" s="75"/>
      <c r="D107" s="75" t="s">
        <v>2572</v>
      </c>
      <c r="E107" s="75" t="s">
        <v>2573</v>
      </c>
      <c r="F107" s="112" t="s">
        <v>25</v>
      </c>
      <c r="G107" s="33"/>
      <c r="H107" s="33"/>
      <c r="I107" s="33"/>
      <c r="J107" s="33"/>
      <c r="K107" s="125"/>
      <c r="L107" s="125">
        <v>177116000</v>
      </c>
      <c r="M107" s="125">
        <v>2907696000</v>
      </c>
      <c r="N107" s="120">
        <f t="shared" si="9"/>
        <v>3084812000</v>
      </c>
      <c r="O107" s="126" t="s">
        <v>2574</v>
      </c>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row>
    <row r="108" spans="1:74" s="4" customFormat="1" ht="39.6">
      <c r="A108" s="50" t="s">
        <v>694</v>
      </c>
      <c r="B108" s="109" t="s">
        <v>2575</v>
      </c>
      <c r="C108" s="110" t="s">
        <v>2576</v>
      </c>
      <c r="D108" s="110" t="s">
        <v>2576</v>
      </c>
      <c r="E108" s="110" t="s">
        <v>2576</v>
      </c>
      <c r="F108" s="57" t="s">
        <v>25</v>
      </c>
      <c r="G108" s="33" t="s">
        <v>475</v>
      </c>
      <c r="H108" s="33" t="s">
        <v>475</v>
      </c>
      <c r="I108" s="33"/>
      <c r="J108" s="33"/>
      <c r="K108" s="119">
        <v>20000000</v>
      </c>
      <c r="L108" s="119">
        <v>20000000</v>
      </c>
      <c r="M108" s="119">
        <v>20000000</v>
      </c>
      <c r="N108" s="120">
        <f t="shared" si="9"/>
        <v>60000000</v>
      </c>
      <c r="O108" s="87" t="s">
        <v>2515</v>
      </c>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row>
    <row r="109" spans="1:74" s="6" customFormat="1" ht="57" customHeight="1">
      <c r="A109" s="50" t="s">
        <v>731</v>
      </c>
      <c r="B109" s="68" t="s">
        <v>2577</v>
      </c>
      <c r="C109" s="56" t="s">
        <v>2578</v>
      </c>
      <c r="D109" s="65" t="s">
        <v>2578</v>
      </c>
      <c r="E109" s="65" t="s">
        <v>2578</v>
      </c>
      <c r="F109" s="54" t="s">
        <v>111</v>
      </c>
      <c r="G109" s="54" t="s">
        <v>427</v>
      </c>
      <c r="H109" s="54" t="s">
        <v>427</v>
      </c>
      <c r="I109" s="54" t="s">
        <v>427</v>
      </c>
      <c r="J109" s="54"/>
      <c r="K109" s="85">
        <v>45000000</v>
      </c>
      <c r="L109" s="85">
        <v>45000000</v>
      </c>
      <c r="M109" s="85">
        <v>45000000</v>
      </c>
      <c r="N109" s="120">
        <f>+K109+L109+M109</f>
        <v>135000000</v>
      </c>
      <c r="O109" s="87" t="s">
        <v>948</v>
      </c>
    </row>
    <row r="110" spans="1:74" ht="34.200000000000003" customHeight="1">
      <c r="A110" s="50" t="s">
        <v>734</v>
      </c>
      <c r="B110" s="68" t="s">
        <v>939</v>
      </c>
      <c r="C110" s="56" t="s">
        <v>940</v>
      </c>
      <c r="D110" s="67"/>
      <c r="E110" s="67"/>
      <c r="F110" s="54" t="s">
        <v>111</v>
      </c>
      <c r="G110" s="54" t="s">
        <v>427</v>
      </c>
      <c r="H110" s="54" t="s">
        <v>427</v>
      </c>
      <c r="I110" s="54"/>
      <c r="J110" s="54"/>
      <c r="K110" s="127">
        <v>60000000</v>
      </c>
      <c r="L110" s="85"/>
      <c r="M110" s="85"/>
      <c r="N110" s="120">
        <f>+K110+L110+M110</f>
        <v>60000000</v>
      </c>
      <c r="O110" s="128" t="s">
        <v>916</v>
      </c>
    </row>
    <row r="111" spans="1:74" s="6" customFormat="1" ht="92.4" customHeight="1">
      <c r="A111" s="50" t="s">
        <v>737</v>
      </c>
      <c r="B111" s="68" t="s">
        <v>758</v>
      </c>
      <c r="C111" s="58" t="s">
        <v>759</v>
      </c>
      <c r="D111" s="58" t="s">
        <v>759</v>
      </c>
      <c r="E111" s="58" t="s">
        <v>759</v>
      </c>
      <c r="F111" s="53" t="s">
        <v>60</v>
      </c>
      <c r="G111" s="54" t="s">
        <v>475</v>
      </c>
      <c r="H111" s="54" t="s">
        <v>475</v>
      </c>
      <c r="I111" s="54" t="s">
        <v>475</v>
      </c>
      <c r="J111" s="54" t="s">
        <v>475</v>
      </c>
      <c r="K111" s="129">
        <v>0</v>
      </c>
      <c r="L111" s="129">
        <v>0</v>
      </c>
      <c r="M111" s="129">
        <v>0</v>
      </c>
      <c r="N111" s="130">
        <f t="shared" ref="N111:N118" si="10">SUM(K111:M111)</f>
        <v>0</v>
      </c>
      <c r="O111" s="131"/>
    </row>
    <row r="112" spans="1:74" ht="26.4" customHeight="1">
      <c r="A112" s="50" t="s">
        <v>741</v>
      </c>
      <c r="B112" s="68" t="s">
        <v>761</v>
      </c>
      <c r="C112" s="56" t="s">
        <v>762</v>
      </c>
      <c r="D112" s="56" t="s">
        <v>762</v>
      </c>
      <c r="E112" s="56" t="s">
        <v>762</v>
      </c>
      <c r="F112" s="53" t="s">
        <v>60</v>
      </c>
      <c r="G112" s="54" t="s">
        <v>475</v>
      </c>
      <c r="H112" s="54" t="s">
        <v>475</v>
      </c>
      <c r="I112" s="54" t="s">
        <v>475</v>
      </c>
      <c r="J112" s="54" t="s">
        <v>475</v>
      </c>
      <c r="K112" s="129">
        <v>0</v>
      </c>
      <c r="L112" s="129">
        <v>0</v>
      </c>
      <c r="M112" s="129">
        <v>0</v>
      </c>
      <c r="N112" s="130">
        <f t="shared" si="10"/>
        <v>0</v>
      </c>
      <c r="O112" s="131"/>
    </row>
    <row r="113" spans="1:15" ht="52.95" customHeight="1">
      <c r="A113" s="50" t="s">
        <v>744</v>
      </c>
      <c r="B113" s="68" t="s">
        <v>764</v>
      </c>
      <c r="C113" s="58" t="s">
        <v>765</v>
      </c>
      <c r="D113" s="58" t="s">
        <v>765</v>
      </c>
      <c r="E113" s="58" t="s">
        <v>765</v>
      </c>
      <c r="F113" s="53" t="s">
        <v>60</v>
      </c>
      <c r="G113" s="54" t="s">
        <v>475</v>
      </c>
      <c r="H113" s="54" t="s">
        <v>475</v>
      </c>
      <c r="I113" s="54" t="s">
        <v>475</v>
      </c>
      <c r="J113" s="54" t="s">
        <v>475</v>
      </c>
      <c r="K113" s="129">
        <v>0</v>
      </c>
      <c r="L113" s="129">
        <v>0</v>
      </c>
      <c r="M113" s="129">
        <v>0</v>
      </c>
      <c r="N113" s="130">
        <f t="shared" ref="N113:N114" si="11">SUM(K113:M113)</f>
        <v>0</v>
      </c>
      <c r="O113" s="131"/>
    </row>
    <row r="114" spans="1:15" ht="26.4" customHeight="1">
      <c r="A114" s="50" t="s">
        <v>748</v>
      </c>
      <c r="B114" s="68" t="s">
        <v>767</v>
      </c>
      <c r="C114" s="58" t="s">
        <v>768</v>
      </c>
      <c r="D114" s="58" t="s">
        <v>768</v>
      </c>
      <c r="E114" s="58" t="s">
        <v>768</v>
      </c>
      <c r="F114" s="53" t="s">
        <v>60</v>
      </c>
      <c r="G114" s="54"/>
      <c r="H114" s="54"/>
      <c r="I114" s="54" t="s">
        <v>475</v>
      </c>
      <c r="J114" s="132"/>
      <c r="K114" s="129">
        <v>0</v>
      </c>
      <c r="L114" s="129">
        <v>0</v>
      </c>
      <c r="M114" s="129">
        <v>0</v>
      </c>
      <c r="N114" s="130">
        <f t="shared" si="11"/>
        <v>0</v>
      </c>
      <c r="O114" s="89"/>
    </row>
    <row r="115" spans="1:15" ht="66" customHeight="1">
      <c r="A115" s="50" t="s">
        <v>751</v>
      </c>
      <c r="B115" s="56" t="s">
        <v>770</v>
      </c>
      <c r="C115" s="58" t="s">
        <v>771</v>
      </c>
      <c r="D115" s="58" t="s">
        <v>771</v>
      </c>
      <c r="E115" s="58" t="s">
        <v>771</v>
      </c>
      <c r="F115" s="53" t="s">
        <v>60</v>
      </c>
      <c r="G115" s="54" t="s">
        <v>475</v>
      </c>
      <c r="H115" s="54" t="s">
        <v>475</v>
      </c>
      <c r="I115" s="54" t="s">
        <v>475</v>
      </c>
      <c r="J115" s="54" t="s">
        <v>475</v>
      </c>
      <c r="K115" s="85">
        <f t="shared" ref="K115:L115" si="12">65000000-K117</f>
        <v>40000000</v>
      </c>
      <c r="L115" s="85">
        <f t="shared" si="12"/>
        <v>40000000</v>
      </c>
      <c r="M115" s="85">
        <v>40000000</v>
      </c>
      <c r="N115" s="120">
        <f t="shared" si="10"/>
        <v>120000000</v>
      </c>
      <c r="O115" s="89" t="s">
        <v>2579</v>
      </c>
    </row>
    <row r="116" spans="1:15" ht="39.6" customHeight="1">
      <c r="A116" s="50" t="s">
        <v>754</v>
      </c>
      <c r="B116" s="68" t="s">
        <v>774</v>
      </c>
      <c r="C116" s="58" t="s">
        <v>775</v>
      </c>
      <c r="D116" s="58" t="s">
        <v>775</v>
      </c>
      <c r="E116" s="58" t="s">
        <v>775</v>
      </c>
      <c r="F116" s="53" t="s">
        <v>60</v>
      </c>
      <c r="G116" s="54"/>
      <c r="H116" s="54"/>
      <c r="I116" s="54"/>
      <c r="J116" s="132" t="s">
        <v>475</v>
      </c>
      <c r="K116" s="85">
        <v>6000000</v>
      </c>
      <c r="L116" s="85">
        <v>6000000</v>
      </c>
      <c r="M116" s="85">
        <v>6000000</v>
      </c>
      <c r="N116" s="120">
        <f t="shared" si="10"/>
        <v>18000000</v>
      </c>
      <c r="O116" s="89" t="s">
        <v>776</v>
      </c>
    </row>
    <row r="117" spans="1:15" ht="26.4" customHeight="1">
      <c r="A117" s="50" t="s">
        <v>757</v>
      </c>
      <c r="B117" s="68" t="s">
        <v>778</v>
      </c>
      <c r="C117" s="58" t="s">
        <v>779</v>
      </c>
      <c r="D117" s="58" t="s">
        <v>779</v>
      </c>
      <c r="E117" s="58" t="s">
        <v>779</v>
      </c>
      <c r="F117" s="53" t="s">
        <v>60</v>
      </c>
      <c r="G117" s="54"/>
      <c r="H117" s="54"/>
      <c r="I117" s="54" t="s">
        <v>475</v>
      </c>
      <c r="J117" s="132" t="s">
        <v>475</v>
      </c>
      <c r="K117" s="85">
        <v>25000000</v>
      </c>
      <c r="L117" s="85">
        <v>25000000</v>
      </c>
      <c r="M117" s="85">
        <v>25000000</v>
      </c>
      <c r="N117" s="120">
        <f t="shared" si="10"/>
        <v>75000000</v>
      </c>
      <c r="O117" s="89" t="s">
        <v>2579</v>
      </c>
    </row>
    <row r="118" spans="1:15" s="6" customFormat="1" ht="26.4" customHeight="1">
      <c r="A118" s="50" t="s">
        <v>760</v>
      </c>
      <c r="B118" s="68" t="s">
        <v>782</v>
      </c>
      <c r="C118" s="58" t="s">
        <v>779</v>
      </c>
      <c r="D118" s="58" t="s">
        <v>779</v>
      </c>
      <c r="E118" s="58" t="s">
        <v>779</v>
      </c>
      <c r="F118" s="53" t="s">
        <v>60</v>
      </c>
      <c r="G118" s="54"/>
      <c r="H118" s="54"/>
      <c r="I118" s="54" t="s">
        <v>475</v>
      </c>
      <c r="J118" s="54"/>
      <c r="K118" s="85">
        <v>15000000</v>
      </c>
      <c r="L118" s="85">
        <v>15000000</v>
      </c>
      <c r="M118" s="85">
        <v>15000000</v>
      </c>
      <c r="N118" s="120">
        <f t="shared" si="10"/>
        <v>45000000</v>
      </c>
      <c r="O118" s="58" t="s">
        <v>2579</v>
      </c>
    </row>
    <row r="119" spans="1:15" ht="22.2" customHeight="1">
      <c r="A119" s="43" t="s">
        <v>86</v>
      </c>
      <c r="B119" s="43" t="s">
        <v>784</v>
      </c>
      <c r="C119" s="113"/>
      <c r="D119" s="113"/>
      <c r="E119" s="113"/>
      <c r="F119" s="45"/>
      <c r="G119" s="45"/>
      <c r="H119" s="45"/>
      <c r="I119" s="45"/>
      <c r="J119" s="45"/>
      <c r="K119" s="133">
        <f t="shared" ref="K119:N119" si="13">+K120</f>
        <v>119225000</v>
      </c>
      <c r="L119" s="133">
        <f t="shared" si="13"/>
        <v>75225000</v>
      </c>
      <c r="M119" s="133"/>
      <c r="N119" s="133">
        <f t="shared" si="13"/>
        <v>290675000</v>
      </c>
      <c r="O119" s="133"/>
    </row>
    <row r="120" spans="1:15" ht="26.4" customHeight="1">
      <c r="A120" s="46" t="s">
        <v>785</v>
      </c>
      <c r="B120" s="47"/>
      <c r="C120" s="63"/>
      <c r="D120" s="63"/>
      <c r="E120" s="63"/>
      <c r="F120" s="64"/>
      <c r="G120" s="49"/>
      <c r="H120" s="49"/>
      <c r="I120" s="49"/>
      <c r="J120" s="49"/>
      <c r="K120" s="93">
        <f t="shared" ref="K120:N120" si="14">SUM(K121:K130)</f>
        <v>119225000</v>
      </c>
      <c r="L120" s="93">
        <f t="shared" si="14"/>
        <v>75225000</v>
      </c>
      <c r="M120" s="93"/>
      <c r="N120" s="93">
        <f t="shared" si="14"/>
        <v>290675000</v>
      </c>
      <c r="O120" s="93"/>
    </row>
    <row r="121" spans="1:15" ht="79.2">
      <c r="A121" s="50" t="s">
        <v>786</v>
      </c>
      <c r="B121" s="114" t="s">
        <v>787</v>
      </c>
      <c r="C121" s="75" t="s">
        <v>2580</v>
      </c>
      <c r="D121" s="75" t="s">
        <v>2581</v>
      </c>
      <c r="E121" s="75" t="s">
        <v>2582</v>
      </c>
      <c r="F121" s="115" t="s">
        <v>90</v>
      </c>
      <c r="G121" s="67" t="s">
        <v>475</v>
      </c>
      <c r="H121" s="67" t="s">
        <v>475</v>
      </c>
      <c r="I121" s="67" t="s">
        <v>475</v>
      </c>
      <c r="J121" s="67" t="s">
        <v>475</v>
      </c>
      <c r="K121" s="85">
        <v>10000000</v>
      </c>
      <c r="L121" s="85">
        <v>10000000</v>
      </c>
      <c r="M121" s="85">
        <v>10000000</v>
      </c>
      <c r="N121" s="85">
        <f t="shared" ref="N121:N130" si="15">SUM(K121:M121)</f>
        <v>30000000</v>
      </c>
      <c r="O121" s="88" t="s">
        <v>2583</v>
      </c>
    </row>
    <row r="122" spans="1:15" ht="52.8">
      <c r="A122" s="50" t="s">
        <v>789</v>
      </c>
      <c r="B122" s="56" t="s">
        <v>790</v>
      </c>
      <c r="C122" s="75" t="s">
        <v>2584</v>
      </c>
      <c r="D122" s="75" t="s">
        <v>2585</v>
      </c>
      <c r="E122" s="75" t="s">
        <v>2586</v>
      </c>
      <c r="F122" s="88" t="s">
        <v>2587</v>
      </c>
      <c r="G122" s="54" t="s">
        <v>475</v>
      </c>
      <c r="H122" s="54" t="s">
        <v>475</v>
      </c>
      <c r="I122" s="54" t="s">
        <v>475</v>
      </c>
      <c r="J122" s="54" t="s">
        <v>475</v>
      </c>
      <c r="K122" s="85">
        <v>6600000</v>
      </c>
      <c r="L122" s="85">
        <v>7000000</v>
      </c>
      <c r="M122" s="85">
        <v>7000000</v>
      </c>
      <c r="N122" s="85">
        <f t="shared" si="15"/>
        <v>20600000</v>
      </c>
      <c r="O122" s="88" t="s">
        <v>2588</v>
      </c>
    </row>
    <row r="123" spans="1:15" ht="121.5" customHeight="1">
      <c r="A123" s="50" t="s">
        <v>793</v>
      </c>
      <c r="B123" s="75" t="s">
        <v>794</v>
      </c>
      <c r="C123" s="75" t="s">
        <v>2589</v>
      </c>
      <c r="D123" s="75" t="s">
        <v>2590</v>
      </c>
      <c r="E123" s="75" t="s">
        <v>2591</v>
      </c>
      <c r="F123" s="115" t="s">
        <v>2592</v>
      </c>
      <c r="G123" s="67" t="s">
        <v>475</v>
      </c>
      <c r="H123" s="67" t="s">
        <v>475</v>
      </c>
      <c r="I123" s="67" t="s">
        <v>475</v>
      </c>
      <c r="J123" s="67" t="s">
        <v>475</v>
      </c>
      <c r="K123" s="85">
        <v>1900000</v>
      </c>
      <c r="L123" s="85">
        <v>1500000</v>
      </c>
      <c r="M123" s="85">
        <v>1500000</v>
      </c>
      <c r="N123" s="85">
        <f t="shared" si="15"/>
        <v>4900000</v>
      </c>
      <c r="O123" s="88" t="s">
        <v>2593</v>
      </c>
    </row>
    <row r="124" spans="1:15" ht="71.099999999999994" customHeight="1">
      <c r="A124" s="50" t="s">
        <v>796</v>
      </c>
      <c r="B124" s="75" t="s">
        <v>797</v>
      </c>
      <c r="C124" s="75" t="s">
        <v>2594</v>
      </c>
      <c r="D124" s="75" t="s">
        <v>2595</v>
      </c>
      <c r="E124" s="75" t="s">
        <v>2596</v>
      </c>
      <c r="F124" s="115"/>
      <c r="G124" s="67" t="s">
        <v>475</v>
      </c>
      <c r="H124" s="67" t="s">
        <v>475</v>
      </c>
      <c r="I124" s="67" t="s">
        <v>475</v>
      </c>
      <c r="J124" s="67" t="s">
        <v>475</v>
      </c>
      <c r="K124" s="85">
        <v>1500000</v>
      </c>
      <c r="L124" s="85">
        <v>1500000</v>
      </c>
      <c r="M124" s="85">
        <v>1500000</v>
      </c>
      <c r="N124" s="85">
        <f t="shared" si="15"/>
        <v>4500000</v>
      </c>
      <c r="O124" s="88" t="s">
        <v>2597</v>
      </c>
    </row>
    <row r="125" spans="1:15" ht="60.6" customHeight="1">
      <c r="A125" s="50" t="s">
        <v>799</v>
      </c>
      <c r="B125" s="75" t="s">
        <v>800</v>
      </c>
      <c r="C125" s="75" t="s">
        <v>801</v>
      </c>
      <c r="D125" s="75" t="s">
        <v>2598</v>
      </c>
      <c r="E125" s="75" t="s">
        <v>2599</v>
      </c>
      <c r="F125" s="54" t="s">
        <v>90</v>
      </c>
      <c r="G125" s="54" t="s">
        <v>475</v>
      </c>
      <c r="H125" s="54" t="s">
        <v>475</v>
      </c>
      <c r="I125" s="54" t="s">
        <v>475</v>
      </c>
      <c r="J125" s="54" t="s">
        <v>475</v>
      </c>
      <c r="K125" s="85">
        <v>5000000</v>
      </c>
      <c r="L125" s="85">
        <v>5000000</v>
      </c>
      <c r="M125" s="85">
        <v>5000000</v>
      </c>
      <c r="N125" s="85">
        <f t="shared" si="15"/>
        <v>15000000</v>
      </c>
      <c r="O125" s="88" t="s">
        <v>802</v>
      </c>
    </row>
    <row r="126" spans="1:15" ht="60.6" customHeight="1">
      <c r="A126" s="50" t="s">
        <v>803</v>
      </c>
      <c r="B126" s="75" t="s">
        <v>804</v>
      </c>
      <c r="C126" s="75" t="s">
        <v>805</v>
      </c>
      <c r="D126" s="75" t="s">
        <v>2600</v>
      </c>
      <c r="E126" s="75" t="s">
        <v>2600</v>
      </c>
      <c r="F126" s="54"/>
      <c r="G126" s="67" t="s">
        <v>475</v>
      </c>
      <c r="H126" s="67" t="s">
        <v>475</v>
      </c>
      <c r="I126" s="67" t="s">
        <v>475</v>
      </c>
      <c r="J126" s="67" t="s">
        <v>475</v>
      </c>
      <c r="K126" s="85">
        <v>1725000</v>
      </c>
      <c r="L126" s="85">
        <v>1725000</v>
      </c>
      <c r="M126" s="85">
        <v>1725000</v>
      </c>
      <c r="N126" s="85">
        <f t="shared" si="15"/>
        <v>5175000</v>
      </c>
      <c r="O126" s="128" t="s">
        <v>428</v>
      </c>
    </row>
    <row r="127" spans="1:15" ht="66">
      <c r="A127" s="50" t="s">
        <v>806</v>
      </c>
      <c r="B127" s="116" t="s">
        <v>807</v>
      </c>
      <c r="C127" s="75" t="s">
        <v>808</v>
      </c>
      <c r="D127" s="75" t="s">
        <v>808</v>
      </c>
      <c r="E127" s="75" t="s">
        <v>808</v>
      </c>
      <c r="F127" s="54" t="s">
        <v>90</v>
      </c>
      <c r="G127" s="67" t="s">
        <v>475</v>
      </c>
      <c r="H127" s="67" t="s">
        <v>475</v>
      </c>
      <c r="I127" s="67" t="s">
        <v>475</v>
      </c>
      <c r="J127" s="67" t="s">
        <v>475</v>
      </c>
      <c r="K127" s="85">
        <v>9000000</v>
      </c>
      <c r="L127" s="85">
        <v>9000000</v>
      </c>
      <c r="M127" s="85">
        <v>9000000</v>
      </c>
      <c r="N127" s="85">
        <f t="shared" si="15"/>
        <v>27000000</v>
      </c>
      <c r="O127" s="128" t="s">
        <v>809</v>
      </c>
    </row>
    <row r="128" spans="1:15" ht="198">
      <c r="A128" s="50" t="s">
        <v>810</v>
      </c>
      <c r="B128" s="75" t="s">
        <v>811</v>
      </c>
      <c r="C128" s="75" t="s">
        <v>2601</v>
      </c>
      <c r="D128" s="75" t="s">
        <v>2602</v>
      </c>
      <c r="E128" s="75" t="s">
        <v>2603</v>
      </c>
      <c r="F128" s="54" t="s">
        <v>90</v>
      </c>
      <c r="G128" s="67" t="s">
        <v>475</v>
      </c>
      <c r="H128" s="67" t="s">
        <v>475</v>
      </c>
      <c r="I128" s="67" t="s">
        <v>475</v>
      </c>
      <c r="J128" s="67" t="s">
        <v>475</v>
      </c>
      <c r="K128" s="85">
        <v>21000000</v>
      </c>
      <c r="L128" s="85">
        <v>21000000</v>
      </c>
      <c r="M128" s="85">
        <v>21000000</v>
      </c>
      <c r="N128" s="85">
        <f t="shared" si="15"/>
        <v>63000000</v>
      </c>
      <c r="O128" s="128" t="s">
        <v>428</v>
      </c>
    </row>
    <row r="129" spans="1:74" ht="146.1" customHeight="1">
      <c r="A129" s="50" t="s">
        <v>813</v>
      </c>
      <c r="B129" s="75" t="s">
        <v>814</v>
      </c>
      <c r="C129" s="75" t="s">
        <v>815</v>
      </c>
      <c r="D129" s="75" t="s">
        <v>2604</v>
      </c>
      <c r="E129" s="75" t="s">
        <v>2605</v>
      </c>
      <c r="F129" s="54" t="s">
        <v>90</v>
      </c>
      <c r="G129" s="67" t="s">
        <v>475</v>
      </c>
      <c r="H129" s="67" t="s">
        <v>475</v>
      </c>
      <c r="I129" s="67" t="s">
        <v>475</v>
      </c>
      <c r="J129" s="67" t="s">
        <v>475</v>
      </c>
      <c r="K129" s="85">
        <v>8500000</v>
      </c>
      <c r="L129" s="85">
        <v>8500000</v>
      </c>
      <c r="M129" s="85">
        <v>8500000</v>
      </c>
      <c r="N129" s="85">
        <f t="shared" si="15"/>
        <v>25500000</v>
      </c>
      <c r="O129" s="128" t="s">
        <v>428</v>
      </c>
    </row>
    <row r="130" spans="1:74" ht="171.6">
      <c r="A130" s="50" t="s">
        <v>816</v>
      </c>
      <c r="B130" s="75" t="s">
        <v>817</v>
      </c>
      <c r="C130" s="818" t="s">
        <v>2606</v>
      </c>
      <c r="D130" s="818" t="s">
        <v>2607</v>
      </c>
      <c r="E130" s="818" t="s">
        <v>2608</v>
      </c>
      <c r="F130" s="134" t="s">
        <v>2609</v>
      </c>
      <c r="G130" s="67" t="s">
        <v>475</v>
      </c>
      <c r="H130" s="67" t="s">
        <v>475</v>
      </c>
      <c r="I130" s="67" t="s">
        <v>475</v>
      </c>
      <c r="J130" s="67" t="s">
        <v>475</v>
      </c>
      <c r="K130" s="85">
        <v>54000000</v>
      </c>
      <c r="L130" s="85">
        <v>10000000</v>
      </c>
      <c r="M130" s="85">
        <v>31000000</v>
      </c>
      <c r="N130" s="85">
        <f t="shared" si="15"/>
        <v>95000000</v>
      </c>
      <c r="O130" s="115" t="s">
        <v>819</v>
      </c>
    </row>
    <row r="131" spans="1:74" ht="108.6" customHeight="1">
      <c r="A131" s="50"/>
      <c r="B131" s="75" t="s">
        <v>821</v>
      </c>
      <c r="C131" s="75" t="s">
        <v>2610</v>
      </c>
      <c r="D131" s="75" t="s">
        <v>2611</v>
      </c>
      <c r="E131" s="75" t="s">
        <v>2612</v>
      </c>
      <c r="F131" s="115" t="s">
        <v>90</v>
      </c>
      <c r="G131" s="67" t="s">
        <v>475</v>
      </c>
      <c r="H131" s="67" t="s">
        <v>475</v>
      </c>
      <c r="I131" s="67" t="s">
        <v>475</v>
      </c>
      <c r="J131" s="67" t="s">
        <v>475</v>
      </c>
      <c r="K131" s="85">
        <v>31000000</v>
      </c>
      <c r="L131" s="85">
        <v>31000000</v>
      </c>
      <c r="M131" s="85">
        <v>31000000</v>
      </c>
      <c r="N131" s="85">
        <f t="shared" ref="N131:N133" si="16">SUM(K131:M131)</f>
        <v>93000000</v>
      </c>
      <c r="O131" s="115" t="s">
        <v>2515</v>
      </c>
    </row>
    <row r="132" spans="1:74" ht="105.6">
      <c r="A132" s="50"/>
      <c r="B132" s="75" t="s">
        <v>824</v>
      </c>
      <c r="C132" s="75" t="s">
        <v>825</v>
      </c>
      <c r="D132" s="75" t="s">
        <v>2613</v>
      </c>
      <c r="E132" s="75" t="s">
        <v>2613</v>
      </c>
      <c r="F132" s="115" t="s">
        <v>90</v>
      </c>
      <c r="G132" s="67" t="s">
        <v>475</v>
      </c>
      <c r="H132" s="67" t="s">
        <v>475</v>
      </c>
      <c r="I132" s="67" t="s">
        <v>475</v>
      </c>
      <c r="J132" s="67" t="s">
        <v>475</v>
      </c>
      <c r="K132" s="85">
        <v>15000000</v>
      </c>
      <c r="L132" s="85">
        <v>15000000</v>
      </c>
      <c r="M132" s="85">
        <v>15000000</v>
      </c>
      <c r="N132" s="85">
        <f t="shared" si="16"/>
        <v>45000000</v>
      </c>
      <c r="O132" s="88" t="s">
        <v>2614</v>
      </c>
    </row>
    <row r="133" spans="1:74" ht="66">
      <c r="A133" s="50"/>
      <c r="B133" s="75" t="s">
        <v>828</v>
      </c>
      <c r="C133" s="75" t="s">
        <v>2615</v>
      </c>
      <c r="D133" s="75" t="s">
        <v>2616</v>
      </c>
      <c r="E133" s="75" t="s">
        <v>2616</v>
      </c>
      <c r="F133" s="115" t="s">
        <v>90</v>
      </c>
      <c r="G133" s="67" t="s">
        <v>475</v>
      </c>
      <c r="H133" s="67" t="s">
        <v>475</v>
      </c>
      <c r="I133" s="67" t="s">
        <v>475</v>
      </c>
      <c r="J133" s="67" t="s">
        <v>475</v>
      </c>
      <c r="K133" s="85">
        <v>10000000</v>
      </c>
      <c r="L133" s="85">
        <v>10000000</v>
      </c>
      <c r="M133" s="85">
        <v>10000000</v>
      </c>
      <c r="N133" s="85">
        <f t="shared" si="16"/>
        <v>30000000</v>
      </c>
      <c r="O133" s="88" t="s">
        <v>2617</v>
      </c>
    </row>
    <row r="134" spans="1:74" ht="22.2" customHeight="1">
      <c r="A134" s="43" t="s">
        <v>93</v>
      </c>
      <c r="B134" s="43" t="s">
        <v>831</v>
      </c>
      <c r="C134" s="113"/>
      <c r="D134" s="113"/>
      <c r="E134" s="113"/>
      <c r="F134" s="45"/>
      <c r="G134" s="45"/>
      <c r="H134" s="45"/>
      <c r="I134" s="45"/>
      <c r="J134" s="45"/>
      <c r="K134" s="133">
        <f t="shared" ref="K134:N134" si="17">+K135</f>
        <v>95773000</v>
      </c>
      <c r="L134" s="133">
        <f t="shared" si="17"/>
        <v>95773000</v>
      </c>
      <c r="M134" s="133"/>
      <c r="N134" s="133">
        <f t="shared" si="17"/>
        <v>287319000</v>
      </c>
      <c r="O134" s="133"/>
    </row>
    <row r="135" spans="1:74" ht="26.4" customHeight="1">
      <c r="A135" s="46" t="s">
        <v>832</v>
      </c>
      <c r="B135" s="47"/>
      <c r="C135" s="63"/>
      <c r="D135" s="63"/>
      <c r="E135" s="63"/>
      <c r="F135" s="64"/>
      <c r="G135" s="49"/>
      <c r="H135" s="49"/>
      <c r="I135" s="49"/>
      <c r="J135" s="49"/>
      <c r="K135" s="93">
        <f t="shared" ref="K135:N135" si="18">SUM(K136:K139)</f>
        <v>95773000</v>
      </c>
      <c r="L135" s="93">
        <f t="shared" si="18"/>
        <v>95773000</v>
      </c>
      <c r="M135" s="93"/>
      <c r="N135" s="93">
        <f t="shared" si="18"/>
        <v>287319000</v>
      </c>
      <c r="O135" s="93"/>
    </row>
    <row r="136" spans="1:74" s="7" customFormat="1" ht="45" customHeight="1">
      <c r="A136" s="50" t="s">
        <v>833</v>
      </c>
      <c r="B136" s="60" t="s">
        <v>834</v>
      </c>
      <c r="C136" s="75" t="s">
        <v>835</v>
      </c>
      <c r="D136" s="75" t="s">
        <v>2618</v>
      </c>
      <c r="E136" s="75" t="s">
        <v>2619</v>
      </c>
      <c r="F136" s="88" t="s">
        <v>90</v>
      </c>
      <c r="G136" s="67" t="s">
        <v>475</v>
      </c>
      <c r="H136" s="67" t="s">
        <v>475</v>
      </c>
      <c r="I136" s="67" t="s">
        <v>475</v>
      </c>
      <c r="J136" s="67" t="s">
        <v>475</v>
      </c>
      <c r="K136" s="146">
        <v>41000000</v>
      </c>
      <c r="L136" s="146">
        <v>41000000</v>
      </c>
      <c r="M136" s="146">
        <v>41000000</v>
      </c>
      <c r="N136" s="127">
        <f>SUM(K136:M136)</f>
        <v>123000000</v>
      </c>
      <c r="O136" s="128" t="s">
        <v>428</v>
      </c>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row>
    <row r="137" spans="1:74" s="7" customFormat="1" ht="45" customHeight="1">
      <c r="A137" s="50" t="s">
        <v>836</v>
      </c>
      <c r="B137" s="58" t="s">
        <v>837</v>
      </c>
      <c r="C137" s="75" t="s">
        <v>838</v>
      </c>
      <c r="D137" s="75" t="s">
        <v>2620</v>
      </c>
      <c r="E137" s="75" t="s">
        <v>2621</v>
      </c>
      <c r="F137" s="88" t="s">
        <v>90</v>
      </c>
      <c r="G137" s="67" t="s">
        <v>475</v>
      </c>
      <c r="H137" s="67" t="s">
        <v>475</v>
      </c>
      <c r="I137" s="67" t="s">
        <v>475</v>
      </c>
      <c r="J137" s="67" t="s">
        <v>475</v>
      </c>
      <c r="K137" s="146">
        <v>5000000</v>
      </c>
      <c r="L137" s="146">
        <v>5000000</v>
      </c>
      <c r="M137" s="146">
        <v>5000000</v>
      </c>
      <c r="N137" s="127">
        <f t="shared" ref="N137:N139" si="19">SUM(K137:M137)</f>
        <v>15000000</v>
      </c>
      <c r="O137" s="128" t="s">
        <v>428</v>
      </c>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row>
    <row r="138" spans="1:74" s="7" customFormat="1" ht="45" customHeight="1">
      <c r="A138" s="50" t="s">
        <v>839</v>
      </c>
      <c r="B138" s="58" t="s">
        <v>840</v>
      </c>
      <c r="C138" s="75" t="s">
        <v>841</v>
      </c>
      <c r="D138" s="75" t="s">
        <v>841</v>
      </c>
      <c r="E138" s="75" t="s">
        <v>841</v>
      </c>
      <c r="F138" s="88" t="s">
        <v>90</v>
      </c>
      <c r="G138" s="67" t="s">
        <v>475</v>
      </c>
      <c r="H138" s="67" t="s">
        <v>475</v>
      </c>
      <c r="I138" s="67" t="s">
        <v>475</v>
      </c>
      <c r="J138" s="67" t="s">
        <v>475</v>
      </c>
      <c r="K138" s="146">
        <v>20523000</v>
      </c>
      <c r="L138" s="146">
        <v>20523000</v>
      </c>
      <c r="M138" s="146">
        <v>20523000</v>
      </c>
      <c r="N138" s="127">
        <f t="shared" si="19"/>
        <v>61569000</v>
      </c>
      <c r="O138" s="128" t="s">
        <v>428</v>
      </c>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row>
    <row r="139" spans="1:74" s="7" customFormat="1" ht="120" customHeight="1">
      <c r="A139" s="50" t="s">
        <v>842</v>
      </c>
      <c r="B139" s="59" t="s">
        <v>843</v>
      </c>
      <c r="C139" s="75" t="s">
        <v>844</v>
      </c>
      <c r="D139" s="75" t="s">
        <v>2622</v>
      </c>
      <c r="E139" s="75" t="s">
        <v>2623</v>
      </c>
      <c r="F139" s="88" t="s">
        <v>90</v>
      </c>
      <c r="G139" s="67" t="s">
        <v>475</v>
      </c>
      <c r="H139" s="67" t="s">
        <v>475</v>
      </c>
      <c r="I139" s="67" t="s">
        <v>475</v>
      </c>
      <c r="J139" s="67" t="s">
        <v>475</v>
      </c>
      <c r="K139" s="146">
        <v>29250000</v>
      </c>
      <c r="L139" s="146">
        <v>29250000</v>
      </c>
      <c r="M139" s="146">
        <v>29250000</v>
      </c>
      <c r="N139" s="127">
        <f t="shared" si="19"/>
        <v>87750000</v>
      </c>
      <c r="O139" s="128" t="s">
        <v>428</v>
      </c>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row>
    <row r="140" spans="1:74" ht="22.2" customHeight="1">
      <c r="A140" s="43" t="s">
        <v>100</v>
      </c>
      <c r="B140" s="43" t="s">
        <v>845</v>
      </c>
      <c r="C140" s="113"/>
      <c r="D140" s="113"/>
      <c r="E140" s="113"/>
      <c r="F140" s="135"/>
      <c r="G140" s="45"/>
      <c r="H140" s="45"/>
      <c r="I140" s="45"/>
      <c r="J140" s="45"/>
      <c r="K140" s="147">
        <f>+K141+K145</f>
        <v>123163000</v>
      </c>
      <c r="L140" s="147">
        <f>+L141+L145</f>
        <v>114463000</v>
      </c>
      <c r="M140" s="147"/>
      <c r="N140" s="147">
        <f>+N141+N145</f>
        <v>324089000</v>
      </c>
      <c r="O140" s="147">
        <f>+O141+O145</f>
        <v>0</v>
      </c>
    </row>
    <row r="141" spans="1:74" ht="26.4" customHeight="1">
      <c r="A141" s="46" t="s">
        <v>846</v>
      </c>
      <c r="B141" s="47"/>
      <c r="C141" s="63"/>
      <c r="D141" s="63"/>
      <c r="E141" s="63"/>
      <c r="F141" s="64"/>
      <c r="G141" s="49"/>
      <c r="H141" s="49"/>
      <c r="I141" s="49"/>
      <c r="J141" s="49"/>
      <c r="K141" s="148">
        <f>SUM(K142:K144)</f>
        <v>45463000</v>
      </c>
      <c r="L141" s="148">
        <f>SUM(L142:L144)</f>
        <v>45463000</v>
      </c>
      <c r="M141" s="148"/>
      <c r="N141" s="148">
        <f>SUM(N142:N144)</f>
        <v>136389000</v>
      </c>
      <c r="O141" s="148">
        <f>SUM(O142:O144)</f>
        <v>0</v>
      </c>
    </row>
    <row r="142" spans="1:74" ht="39.6" customHeight="1">
      <c r="A142" s="50" t="s">
        <v>847</v>
      </c>
      <c r="B142" s="61" t="s">
        <v>848</v>
      </c>
      <c r="C142" s="61" t="s">
        <v>2624</v>
      </c>
      <c r="D142" s="61" t="s">
        <v>2624</v>
      </c>
      <c r="E142" s="61" t="s">
        <v>2624</v>
      </c>
      <c r="F142" s="62" t="s">
        <v>71</v>
      </c>
      <c r="G142" s="62" t="s">
        <v>427</v>
      </c>
      <c r="H142" s="62" t="s">
        <v>427</v>
      </c>
      <c r="I142" s="62" t="s">
        <v>427</v>
      </c>
      <c r="J142" s="62" t="s">
        <v>427</v>
      </c>
      <c r="K142" s="149">
        <v>11000000</v>
      </c>
      <c r="L142" s="149">
        <v>11000000</v>
      </c>
      <c r="M142" s="149">
        <v>11000000</v>
      </c>
      <c r="N142" s="150">
        <f t="shared" ref="N142:N144" si="20">SUM(K142:M142)</f>
        <v>33000000</v>
      </c>
      <c r="O142" s="92" t="s">
        <v>850</v>
      </c>
    </row>
    <row r="143" spans="1:74" ht="45.6" customHeight="1">
      <c r="A143" s="50" t="s">
        <v>851</v>
      </c>
      <c r="B143" s="105" t="s">
        <v>2625</v>
      </c>
      <c r="C143" s="61" t="s">
        <v>2626</v>
      </c>
      <c r="D143" s="61" t="s">
        <v>2627</v>
      </c>
      <c r="E143" s="61" t="s">
        <v>2627</v>
      </c>
      <c r="F143" s="62" t="s">
        <v>71</v>
      </c>
      <c r="G143" s="62" t="s">
        <v>427</v>
      </c>
      <c r="H143" s="62" t="s">
        <v>427</v>
      </c>
      <c r="I143" s="62" t="s">
        <v>427</v>
      </c>
      <c r="J143" s="62" t="s">
        <v>427</v>
      </c>
      <c r="K143" s="149">
        <v>15615000</v>
      </c>
      <c r="L143" s="149">
        <v>15615000</v>
      </c>
      <c r="M143" s="149">
        <v>15615000</v>
      </c>
      <c r="N143" s="150">
        <f t="shared" si="20"/>
        <v>46845000</v>
      </c>
      <c r="O143" s="92" t="s">
        <v>850</v>
      </c>
    </row>
    <row r="144" spans="1:74" ht="52.95" customHeight="1">
      <c r="A144" s="50" t="s">
        <v>854</v>
      </c>
      <c r="B144" s="105" t="s">
        <v>2628</v>
      </c>
      <c r="C144" s="61" t="s">
        <v>2629</v>
      </c>
      <c r="D144" s="61" t="s">
        <v>2630</v>
      </c>
      <c r="E144" s="61" t="s">
        <v>2630</v>
      </c>
      <c r="F144" s="62" t="s">
        <v>71</v>
      </c>
      <c r="G144" s="62" t="s">
        <v>427</v>
      </c>
      <c r="H144" s="62" t="s">
        <v>427</v>
      </c>
      <c r="I144" s="62" t="s">
        <v>427</v>
      </c>
      <c r="J144" s="62" t="s">
        <v>427</v>
      </c>
      <c r="K144" s="149">
        <v>18848000</v>
      </c>
      <c r="L144" s="149">
        <v>18848000</v>
      </c>
      <c r="M144" s="149">
        <v>18848000</v>
      </c>
      <c r="N144" s="150">
        <f t="shared" si="20"/>
        <v>56544000</v>
      </c>
      <c r="O144" s="92" t="s">
        <v>2631</v>
      </c>
    </row>
    <row r="145" spans="1:74" s="2" customFormat="1" ht="26.4" customHeight="1">
      <c r="A145" s="46" t="s">
        <v>858</v>
      </c>
      <c r="B145" s="46"/>
      <c r="C145" s="108"/>
      <c r="D145" s="108"/>
      <c r="E145" s="108"/>
      <c r="F145" s="49"/>
      <c r="G145" s="49"/>
      <c r="H145" s="49"/>
      <c r="I145" s="49"/>
      <c r="J145" s="49"/>
      <c r="K145" s="93">
        <f>SUM(K146:K149)</f>
        <v>77700000</v>
      </c>
      <c r="L145" s="93">
        <f>SUM(L146:L149)</f>
        <v>69000000</v>
      </c>
      <c r="M145" s="93"/>
      <c r="N145" s="93">
        <f>SUM(N146:N149)</f>
        <v>187700000</v>
      </c>
      <c r="O145" s="151"/>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row>
    <row r="146" spans="1:74" ht="37.5" customHeight="1">
      <c r="A146" s="50" t="s">
        <v>863</v>
      </c>
      <c r="B146" s="68" t="s">
        <v>2632</v>
      </c>
      <c r="C146" s="56" t="s">
        <v>2633</v>
      </c>
      <c r="D146" s="65" t="s">
        <v>2634</v>
      </c>
      <c r="E146" s="65"/>
      <c r="F146" s="54" t="s">
        <v>111</v>
      </c>
      <c r="G146" s="67"/>
      <c r="H146" s="67" t="s">
        <v>475</v>
      </c>
      <c r="I146" s="67"/>
      <c r="J146" s="67" t="s">
        <v>475</v>
      </c>
      <c r="K146" s="94">
        <v>19000000</v>
      </c>
      <c r="L146" s="94">
        <v>19000000</v>
      </c>
      <c r="M146" s="94"/>
      <c r="N146" s="94">
        <f>+K146+L146</f>
        <v>38000000</v>
      </c>
      <c r="O146" s="128" t="s">
        <v>428</v>
      </c>
    </row>
    <row r="147" spans="1:74" ht="35.1" customHeight="1">
      <c r="A147" s="50" t="s">
        <v>867</v>
      </c>
      <c r="B147" s="68" t="s">
        <v>2635</v>
      </c>
      <c r="C147" s="65" t="s">
        <v>969</v>
      </c>
      <c r="D147" s="65"/>
      <c r="E147" s="65"/>
      <c r="F147" s="54" t="s">
        <v>111</v>
      </c>
      <c r="G147" s="67" t="s">
        <v>427</v>
      </c>
      <c r="H147" s="67" t="s">
        <v>427</v>
      </c>
      <c r="I147" s="67" t="s">
        <v>427</v>
      </c>
      <c r="J147" s="67" t="s">
        <v>427</v>
      </c>
      <c r="K147" s="120">
        <v>12000000</v>
      </c>
      <c r="L147" s="120"/>
      <c r="M147" s="120"/>
      <c r="N147" s="94">
        <v>3000000</v>
      </c>
      <c r="O147" s="87" t="s">
        <v>948</v>
      </c>
    </row>
    <row r="148" spans="1:74" ht="34.200000000000003" customHeight="1">
      <c r="A148" s="50" t="s">
        <v>870</v>
      </c>
      <c r="B148" s="68" t="s">
        <v>2636</v>
      </c>
      <c r="C148" s="65" t="s">
        <v>2637</v>
      </c>
      <c r="D148" s="65"/>
      <c r="E148" s="65"/>
      <c r="F148" s="54" t="s">
        <v>111</v>
      </c>
      <c r="G148" s="67" t="s">
        <v>427</v>
      </c>
      <c r="H148" s="67" t="s">
        <v>427</v>
      </c>
      <c r="I148" s="67"/>
      <c r="J148" s="67"/>
      <c r="K148" s="152">
        <v>30000000</v>
      </c>
      <c r="L148" s="120"/>
      <c r="M148" s="120"/>
      <c r="N148" s="94">
        <v>30000000</v>
      </c>
      <c r="O148" s="128" t="s">
        <v>428</v>
      </c>
    </row>
    <row r="149" spans="1:74" ht="34.200000000000003" customHeight="1">
      <c r="A149" s="50" t="s">
        <v>873</v>
      </c>
      <c r="B149" s="65" t="s">
        <v>921</v>
      </c>
      <c r="C149" s="65" t="s">
        <v>922</v>
      </c>
      <c r="D149" s="65" t="s">
        <v>2638</v>
      </c>
      <c r="E149" s="65" t="s">
        <v>2638</v>
      </c>
      <c r="F149" s="67" t="s">
        <v>111</v>
      </c>
      <c r="G149" s="67" t="s">
        <v>475</v>
      </c>
      <c r="H149" s="67" t="s">
        <v>475</v>
      </c>
      <c r="I149" s="67" t="s">
        <v>475</v>
      </c>
      <c r="J149" s="67" t="s">
        <v>475</v>
      </c>
      <c r="K149" s="94">
        <v>16700000</v>
      </c>
      <c r="L149" s="94">
        <v>50000000</v>
      </c>
      <c r="M149" s="94">
        <v>50000000</v>
      </c>
      <c r="N149" s="94">
        <f>+K149+L149+M149</f>
        <v>116700000</v>
      </c>
      <c r="O149" s="153" t="s">
        <v>819</v>
      </c>
    </row>
    <row r="150" spans="1:74" ht="26.4" customHeight="1">
      <c r="A150" s="50" t="s">
        <v>879</v>
      </c>
      <c r="B150" s="73" t="s">
        <v>974</v>
      </c>
      <c r="C150" s="73" t="s">
        <v>975</v>
      </c>
      <c r="D150" s="73" t="s">
        <v>975</v>
      </c>
      <c r="E150" s="73" t="s">
        <v>975</v>
      </c>
      <c r="F150" s="54" t="s">
        <v>60</v>
      </c>
      <c r="G150" s="54" t="s">
        <v>475</v>
      </c>
      <c r="H150" s="54" t="s">
        <v>475</v>
      </c>
      <c r="I150" s="54" t="s">
        <v>475</v>
      </c>
      <c r="J150" s="54" t="s">
        <v>475</v>
      </c>
      <c r="K150" s="154">
        <v>0</v>
      </c>
      <c r="L150" s="154">
        <v>0</v>
      </c>
      <c r="M150" s="154">
        <v>0</v>
      </c>
      <c r="N150" s="94">
        <f t="shared" ref="N150:N151" si="21">SUM(K150:M150)</f>
        <v>0</v>
      </c>
      <c r="O150" s="128" t="s">
        <v>428</v>
      </c>
      <c r="P150" s="24"/>
    </row>
    <row r="151" spans="1:74" ht="26.4" customHeight="1">
      <c r="A151" s="50" t="s">
        <v>882</v>
      </c>
      <c r="B151" s="74" t="s">
        <v>977</v>
      </c>
      <c r="C151" s="65" t="s">
        <v>978</v>
      </c>
      <c r="D151" s="65" t="s">
        <v>2639</v>
      </c>
      <c r="E151" s="65" t="s">
        <v>2639</v>
      </c>
      <c r="F151" s="54" t="s">
        <v>60</v>
      </c>
      <c r="G151" s="54"/>
      <c r="H151" s="54"/>
      <c r="I151" s="54"/>
      <c r="J151" s="54" t="s">
        <v>475</v>
      </c>
      <c r="K151" s="155">
        <v>25000000</v>
      </c>
      <c r="L151" s="155">
        <v>25000000</v>
      </c>
      <c r="M151" s="155">
        <v>25000000</v>
      </c>
      <c r="N151" s="94">
        <f t="shared" si="21"/>
        <v>75000000</v>
      </c>
      <c r="O151" s="156" t="s">
        <v>979</v>
      </c>
      <c r="P151" s="24"/>
    </row>
    <row r="152" spans="1:74" ht="22.2" customHeight="1">
      <c r="A152" s="43" t="s">
        <v>112</v>
      </c>
      <c r="B152" s="43" t="s">
        <v>984</v>
      </c>
      <c r="C152" s="113"/>
      <c r="D152" s="113"/>
      <c r="E152" s="113"/>
      <c r="F152" s="45"/>
      <c r="G152" s="45"/>
      <c r="H152" s="45"/>
      <c r="I152" s="45"/>
      <c r="J152" s="45"/>
      <c r="K152" s="133">
        <f t="shared" ref="K152:N152" si="22">+K153</f>
        <v>297053000</v>
      </c>
      <c r="L152" s="133">
        <f t="shared" si="22"/>
        <v>174000000</v>
      </c>
      <c r="M152" s="133"/>
      <c r="N152" s="133">
        <f t="shared" si="22"/>
        <v>651553000</v>
      </c>
      <c r="O152" s="133"/>
    </row>
    <row r="153" spans="1:74" ht="26.4" customHeight="1">
      <c r="A153" s="46" t="s">
        <v>985</v>
      </c>
      <c r="B153" s="47"/>
      <c r="C153" s="63"/>
      <c r="D153" s="63"/>
      <c r="E153" s="63"/>
      <c r="F153" s="64"/>
      <c r="G153" s="49"/>
      <c r="H153" s="49"/>
      <c r="I153" s="49"/>
      <c r="J153" s="49"/>
      <c r="K153" s="93">
        <f>SUM(K154:K173)</f>
        <v>297053000</v>
      </c>
      <c r="L153" s="93">
        <f>SUM(L154:L173)</f>
        <v>174000000</v>
      </c>
      <c r="M153" s="93"/>
      <c r="N153" s="93">
        <f>SUM(N154:N173)</f>
        <v>651553000</v>
      </c>
      <c r="O153" s="93"/>
    </row>
    <row r="154" spans="1:74" ht="66" customHeight="1">
      <c r="A154" s="50" t="s">
        <v>986</v>
      </c>
      <c r="B154" s="136" t="s">
        <v>987</v>
      </c>
      <c r="C154" s="56" t="s">
        <v>2640</v>
      </c>
      <c r="D154" s="56" t="s">
        <v>2641</v>
      </c>
      <c r="E154" s="56" t="s">
        <v>2642</v>
      </c>
      <c r="F154" s="88" t="s">
        <v>117</v>
      </c>
      <c r="G154" s="54"/>
      <c r="H154" s="54" t="s">
        <v>475</v>
      </c>
      <c r="I154" s="54" t="s">
        <v>475</v>
      </c>
      <c r="J154" s="54" t="s">
        <v>475</v>
      </c>
      <c r="K154" s="85">
        <v>2000000</v>
      </c>
      <c r="L154" s="85">
        <v>2000000</v>
      </c>
      <c r="M154" s="85">
        <v>2000000</v>
      </c>
      <c r="N154" s="120">
        <f t="shared" ref="N154:N171" si="23">SUM(K154:M154)</f>
        <v>6000000</v>
      </c>
      <c r="O154" s="89" t="s">
        <v>490</v>
      </c>
    </row>
    <row r="155" spans="1:74" ht="66" customHeight="1">
      <c r="A155" s="50" t="s">
        <v>989</v>
      </c>
      <c r="B155" s="137" t="s">
        <v>990</v>
      </c>
      <c r="C155" s="56" t="s">
        <v>991</v>
      </c>
      <c r="D155" s="56" t="s">
        <v>2643</v>
      </c>
      <c r="E155" s="56" t="s">
        <v>2644</v>
      </c>
      <c r="F155" s="88" t="s">
        <v>117</v>
      </c>
      <c r="G155" s="54"/>
      <c r="H155" s="54" t="s">
        <v>475</v>
      </c>
      <c r="I155" s="54" t="s">
        <v>475</v>
      </c>
      <c r="J155" s="54" t="s">
        <v>475</v>
      </c>
      <c r="K155" s="85">
        <v>2000000</v>
      </c>
      <c r="L155" s="85">
        <v>2000000</v>
      </c>
      <c r="M155" s="85">
        <v>2000000</v>
      </c>
      <c r="N155" s="120">
        <f t="shared" si="23"/>
        <v>6000000</v>
      </c>
      <c r="O155" s="89" t="s">
        <v>490</v>
      </c>
    </row>
    <row r="156" spans="1:74" ht="39.6" customHeight="1">
      <c r="A156" s="50" t="s">
        <v>992</v>
      </c>
      <c r="B156" s="69" t="s">
        <v>993</v>
      </c>
      <c r="C156" s="56" t="s">
        <v>2645</v>
      </c>
      <c r="D156" s="56" t="s">
        <v>2646</v>
      </c>
      <c r="E156" s="56"/>
      <c r="F156" s="88" t="s">
        <v>117</v>
      </c>
      <c r="G156" s="54"/>
      <c r="H156" s="54" t="s">
        <v>475</v>
      </c>
      <c r="I156" s="54" t="s">
        <v>475</v>
      </c>
      <c r="J156" s="54" t="s">
        <v>475</v>
      </c>
      <c r="K156" s="85">
        <v>1000000</v>
      </c>
      <c r="L156" s="85">
        <v>1000000</v>
      </c>
      <c r="M156" s="85"/>
      <c r="N156" s="120">
        <f t="shared" si="23"/>
        <v>2000000</v>
      </c>
      <c r="O156" s="89"/>
    </row>
    <row r="157" spans="1:74" ht="26.4" customHeight="1">
      <c r="A157" s="50" t="s">
        <v>995</v>
      </c>
      <c r="B157" s="69" t="s">
        <v>996</v>
      </c>
      <c r="C157" s="56" t="s">
        <v>2647</v>
      </c>
      <c r="D157" s="56" t="s">
        <v>2648</v>
      </c>
      <c r="E157" s="56"/>
      <c r="F157" s="88" t="s">
        <v>117</v>
      </c>
      <c r="G157" s="54"/>
      <c r="H157" s="54" t="s">
        <v>475</v>
      </c>
      <c r="I157" s="54" t="s">
        <v>475</v>
      </c>
      <c r="J157" s="54" t="s">
        <v>475</v>
      </c>
      <c r="K157" s="85" t="s">
        <v>555</v>
      </c>
      <c r="L157" s="85" t="s">
        <v>555</v>
      </c>
      <c r="M157" s="85" t="s">
        <v>555</v>
      </c>
      <c r="N157" s="120" t="s">
        <v>555</v>
      </c>
      <c r="O157" s="89"/>
    </row>
    <row r="158" spans="1:74" ht="26.4" customHeight="1">
      <c r="A158" s="50" t="s">
        <v>998</v>
      </c>
      <c r="B158" s="137" t="s">
        <v>999</v>
      </c>
      <c r="C158" s="56" t="s">
        <v>1000</v>
      </c>
      <c r="D158" s="56" t="s">
        <v>1000</v>
      </c>
      <c r="E158" s="56" t="s">
        <v>2649</v>
      </c>
      <c r="F158" s="88" t="s">
        <v>117</v>
      </c>
      <c r="G158" s="54"/>
      <c r="H158" s="54" t="s">
        <v>475</v>
      </c>
      <c r="I158" s="54" t="s">
        <v>475</v>
      </c>
      <c r="J158" s="54" t="s">
        <v>475</v>
      </c>
      <c r="K158" s="85">
        <v>60000000</v>
      </c>
      <c r="L158" s="85">
        <v>60000000</v>
      </c>
      <c r="M158" s="85">
        <v>60000000</v>
      </c>
      <c r="N158" s="120">
        <f t="shared" si="23"/>
        <v>180000000</v>
      </c>
      <c r="O158" s="89" t="s">
        <v>2650</v>
      </c>
    </row>
    <row r="159" spans="1:74" ht="55.5" customHeight="1">
      <c r="A159" s="50" t="s">
        <v>1002</v>
      </c>
      <c r="B159" s="136" t="s">
        <v>1003</v>
      </c>
      <c r="C159" s="56" t="s">
        <v>2651</v>
      </c>
      <c r="D159" s="56"/>
      <c r="E159" s="56"/>
      <c r="F159" s="88" t="s">
        <v>117</v>
      </c>
      <c r="G159" s="54" t="s">
        <v>475</v>
      </c>
      <c r="H159" s="54" t="s">
        <v>475</v>
      </c>
      <c r="I159" s="54" t="s">
        <v>475</v>
      </c>
      <c r="J159" s="54" t="s">
        <v>475</v>
      </c>
      <c r="K159" s="85">
        <v>8000000</v>
      </c>
      <c r="L159" s="85"/>
      <c r="M159" s="85"/>
      <c r="N159" s="120">
        <f t="shared" si="23"/>
        <v>8000000</v>
      </c>
      <c r="O159" s="89" t="s">
        <v>2652</v>
      </c>
    </row>
    <row r="160" spans="1:74" ht="26.4" customHeight="1">
      <c r="A160" s="50" t="s">
        <v>1005</v>
      </c>
      <c r="B160" s="137" t="s">
        <v>1006</v>
      </c>
      <c r="C160" s="56" t="s">
        <v>1007</v>
      </c>
      <c r="D160" s="56"/>
      <c r="E160" s="56"/>
      <c r="F160" s="88" t="s">
        <v>117</v>
      </c>
      <c r="G160" s="54"/>
      <c r="H160" s="54" t="s">
        <v>475</v>
      </c>
      <c r="I160" s="54" t="s">
        <v>475</v>
      </c>
      <c r="J160" s="54" t="s">
        <v>475</v>
      </c>
      <c r="K160" s="85">
        <v>90000000</v>
      </c>
      <c r="L160" s="85">
        <v>0</v>
      </c>
      <c r="M160" s="85">
        <v>0</v>
      </c>
      <c r="N160" s="120">
        <f t="shared" si="23"/>
        <v>90000000</v>
      </c>
      <c r="O160" s="89" t="s">
        <v>490</v>
      </c>
    </row>
    <row r="161" spans="1:15" ht="26.4" customHeight="1">
      <c r="A161" s="50" t="s">
        <v>1008</v>
      </c>
      <c r="B161" s="56" t="s">
        <v>1009</v>
      </c>
      <c r="C161" s="56" t="s">
        <v>1010</v>
      </c>
      <c r="D161" s="56" t="s">
        <v>1010</v>
      </c>
      <c r="E161" s="56" t="s">
        <v>1010</v>
      </c>
      <c r="F161" s="88" t="s">
        <v>117</v>
      </c>
      <c r="G161" s="54" t="s">
        <v>475</v>
      </c>
      <c r="H161" s="54" t="s">
        <v>475</v>
      </c>
      <c r="I161" s="54" t="s">
        <v>475</v>
      </c>
      <c r="J161" s="54" t="s">
        <v>475</v>
      </c>
      <c r="K161" s="85" t="s">
        <v>555</v>
      </c>
      <c r="L161" s="85" t="s">
        <v>555</v>
      </c>
      <c r="M161" s="85" t="s">
        <v>555</v>
      </c>
      <c r="N161" s="120" t="s">
        <v>555</v>
      </c>
      <c r="O161" s="89" t="s">
        <v>2652</v>
      </c>
    </row>
    <row r="162" spans="1:15" ht="26.4" customHeight="1">
      <c r="A162" s="50" t="s">
        <v>1011</v>
      </c>
      <c r="B162" s="69" t="s">
        <v>1012</v>
      </c>
      <c r="C162" s="56" t="s">
        <v>1013</v>
      </c>
      <c r="D162" s="56"/>
      <c r="E162" s="56"/>
      <c r="F162" s="88" t="s">
        <v>117</v>
      </c>
      <c r="G162" s="138" t="s">
        <v>475</v>
      </c>
      <c r="H162" s="138"/>
      <c r="I162" s="138"/>
      <c r="J162" s="138"/>
      <c r="K162" s="85">
        <v>25000000</v>
      </c>
      <c r="L162" s="85">
        <v>0</v>
      </c>
      <c r="M162" s="85">
        <v>0</v>
      </c>
      <c r="N162" s="85">
        <f t="shared" si="23"/>
        <v>25000000</v>
      </c>
      <c r="O162" s="157" t="s">
        <v>2653</v>
      </c>
    </row>
    <row r="163" spans="1:15" ht="26.4" customHeight="1">
      <c r="A163" s="50" t="s">
        <v>1015</v>
      </c>
      <c r="B163" s="68" t="s">
        <v>1016</v>
      </c>
      <c r="C163" s="56" t="s">
        <v>1017</v>
      </c>
      <c r="D163" s="56"/>
      <c r="E163" s="56"/>
      <c r="F163" s="139" t="s">
        <v>117</v>
      </c>
      <c r="G163" s="140"/>
      <c r="H163" s="54" t="s">
        <v>475</v>
      </c>
      <c r="I163" s="54" t="s">
        <v>475</v>
      </c>
      <c r="J163" s="54"/>
      <c r="K163" s="85">
        <v>10053000</v>
      </c>
      <c r="L163" s="85">
        <v>0</v>
      </c>
      <c r="M163" s="85">
        <v>0</v>
      </c>
      <c r="N163" s="85">
        <f t="shared" si="23"/>
        <v>10053000</v>
      </c>
      <c r="O163" s="89" t="s">
        <v>2652</v>
      </c>
    </row>
    <row r="164" spans="1:15" ht="26.4" customHeight="1">
      <c r="A164" s="50" t="s">
        <v>1018</v>
      </c>
      <c r="B164" s="56" t="s">
        <v>1019</v>
      </c>
      <c r="C164" s="56" t="s">
        <v>1020</v>
      </c>
      <c r="D164" s="56" t="s">
        <v>1020</v>
      </c>
      <c r="E164" s="56" t="s">
        <v>2654</v>
      </c>
      <c r="F164" s="139" t="s">
        <v>117</v>
      </c>
      <c r="G164" s="140"/>
      <c r="H164" s="54" t="s">
        <v>475</v>
      </c>
      <c r="I164" s="54" t="s">
        <v>475</v>
      </c>
      <c r="J164" s="54" t="s">
        <v>475</v>
      </c>
      <c r="K164" s="85">
        <v>17500000</v>
      </c>
      <c r="L164" s="85">
        <v>17500000</v>
      </c>
      <c r="M164" s="85">
        <v>10000000</v>
      </c>
      <c r="N164" s="85">
        <f t="shared" si="23"/>
        <v>45000000</v>
      </c>
      <c r="O164" s="89" t="s">
        <v>2652</v>
      </c>
    </row>
    <row r="165" spans="1:15" ht="26.4" customHeight="1">
      <c r="A165" s="50" t="s">
        <v>1021</v>
      </c>
      <c r="B165" s="68" t="s">
        <v>1022</v>
      </c>
      <c r="C165" s="56" t="s">
        <v>1023</v>
      </c>
      <c r="D165" s="56" t="s">
        <v>2655</v>
      </c>
      <c r="E165" s="56" t="s">
        <v>2656</v>
      </c>
      <c r="F165" s="139" t="s">
        <v>117</v>
      </c>
      <c r="G165" s="140"/>
      <c r="H165" s="54"/>
      <c r="I165" s="54" t="s">
        <v>475</v>
      </c>
      <c r="J165" s="54" t="s">
        <v>475</v>
      </c>
      <c r="K165" s="85">
        <v>7500000</v>
      </c>
      <c r="L165" s="85">
        <v>7500000</v>
      </c>
      <c r="M165" s="85">
        <v>7500000</v>
      </c>
      <c r="N165" s="85">
        <f t="shared" si="23"/>
        <v>22500000</v>
      </c>
      <c r="O165" s="89" t="s">
        <v>2652</v>
      </c>
    </row>
    <row r="166" spans="1:15" ht="52.95" customHeight="1">
      <c r="A166" s="50" t="s">
        <v>1024</v>
      </c>
      <c r="B166" s="56" t="s">
        <v>1025</v>
      </c>
      <c r="C166" s="56" t="s">
        <v>1026</v>
      </c>
      <c r="D166" s="56" t="s">
        <v>1026</v>
      </c>
      <c r="E166" s="56" t="s">
        <v>1026</v>
      </c>
      <c r="F166" s="139" t="s">
        <v>117</v>
      </c>
      <c r="G166" s="140"/>
      <c r="H166" s="54"/>
      <c r="I166" s="54" t="s">
        <v>475</v>
      </c>
      <c r="J166" s="54"/>
      <c r="K166" s="85">
        <v>500000</v>
      </c>
      <c r="L166" s="85">
        <v>500000</v>
      </c>
      <c r="M166" s="85">
        <v>500000</v>
      </c>
      <c r="N166" s="85">
        <f t="shared" si="23"/>
        <v>1500000</v>
      </c>
      <c r="O166" s="89" t="s">
        <v>2652</v>
      </c>
    </row>
    <row r="167" spans="1:15" ht="26.4" customHeight="1">
      <c r="A167" s="50" t="s">
        <v>1027</v>
      </c>
      <c r="B167" s="141" t="s">
        <v>1028</v>
      </c>
      <c r="C167" s="141" t="s">
        <v>1029</v>
      </c>
      <c r="D167" s="141" t="s">
        <v>2657</v>
      </c>
      <c r="E167" s="141" t="s">
        <v>2658</v>
      </c>
      <c r="F167" s="88" t="s">
        <v>117</v>
      </c>
      <c r="G167" s="138"/>
      <c r="H167" s="54" t="s">
        <v>475</v>
      </c>
      <c r="I167" s="54" t="s">
        <v>475</v>
      </c>
      <c r="J167" s="54" t="s">
        <v>475</v>
      </c>
      <c r="K167" s="85">
        <v>7500000</v>
      </c>
      <c r="L167" s="85">
        <v>7500000</v>
      </c>
      <c r="M167" s="85">
        <v>7500000</v>
      </c>
      <c r="N167" s="85">
        <f t="shared" si="23"/>
        <v>22500000</v>
      </c>
      <c r="O167" s="89" t="s">
        <v>2652</v>
      </c>
    </row>
    <row r="168" spans="1:15" s="8" customFormat="1" ht="38.25" customHeight="1">
      <c r="A168" s="50" t="s">
        <v>1030</v>
      </c>
      <c r="B168" s="141" t="s">
        <v>1031</v>
      </c>
      <c r="C168" s="141" t="s">
        <v>1032</v>
      </c>
      <c r="D168" s="141" t="s">
        <v>2659</v>
      </c>
      <c r="E168" s="141" t="s">
        <v>2660</v>
      </c>
      <c r="F168" s="88" t="s">
        <v>117</v>
      </c>
      <c r="G168" s="138" t="s">
        <v>475</v>
      </c>
      <c r="H168" s="138" t="s">
        <v>475</v>
      </c>
      <c r="I168" s="138" t="s">
        <v>475</v>
      </c>
      <c r="J168" s="138" t="s">
        <v>475</v>
      </c>
      <c r="K168" s="85">
        <v>25000000</v>
      </c>
      <c r="L168" s="85">
        <v>35000000</v>
      </c>
      <c r="M168" s="85">
        <v>50000000</v>
      </c>
      <c r="N168" s="85">
        <f t="shared" si="23"/>
        <v>110000000</v>
      </c>
      <c r="O168" s="157" t="s">
        <v>2653</v>
      </c>
    </row>
    <row r="169" spans="1:15" s="8" customFormat="1" ht="38.25" customHeight="1">
      <c r="A169" s="50" t="s">
        <v>1033</v>
      </c>
      <c r="B169" s="141" t="s">
        <v>1034</v>
      </c>
      <c r="C169" s="141" t="s">
        <v>1035</v>
      </c>
      <c r="D169" s="141" t="s">
        <v>1035</v>
      </c>
      <c r="E169" s="141" t="s">
        <v>1035</v>
      </c>
      <c r="F169" s="88" t="s">
        <v>117</v>
      </c>
      <c r="G169" s="138"/>
      <c r="H169" s="138"/>
      <c r="I169" s="138" t="s">
        <v>475</v>
      </c>
      <c r="J169" s="138"/>
      <c r="K169" s="85">
        <v>10000000</v>
      </c>
      <c r="L169" s="85">
        <v>10000000</v>
      </c>
      <c r="M169" s="85">
        <v>10000000</v>
      </c>
      <c r="N169" s="85">
        <f t="shared" si="23"/>
        <v>30000000</v>
      </c>
      <c r="O169" s="157" t="s">
        <v>2652</v>
      </c>
    </row>
    <row r="170" spans="1:15" s="8" customFormat="1" ht="38.25" customHeight="1">
      <c r="A170" s="50" t="s">
        <v>1036</v>
      </c>
      <c r="B170" s="141" t="s">
        <v>1037</v>
      </c>
      <c r="C170" s="141" t="s">
        <v>1038</v>
      </c>
      <c r="D170" s="141" t="s">
        <v>1038</v>
      </c>
      <c r="E170" s="141" t="s">
        <v>1038</v>
      </c>
      <c r="F170" s="88" t="s">
        <v>117</v>
      </c>
      <c r="G170" s="138"/>
      <c r="H170" s="138"/>
      <c r="I170" s="138"/>
      <c r="J170" s="138" t="s">
        <v>475</v>
      </c>
      <c r="K170" s="85">
        <v>20000000</v>
      </c>
      <c r="L170" s="85">
        <v>20000000</v>
      </c>
      <c r="M170" s="85">
        <v>20000000</v>
      </c>
      <c r="N170" s="85">
        <f t="shared" si="23"/>
        <v>60000000</v>
      </c>
      <c r="O170" s="157" t="s">
        <v>2652</v>
      </c>
    </row>
    <row r="171" spans="1:15" s="8" customFormat="1" ht="38.25" customHeight="1">
      <c r="A171" s="50" t="s">
        <v>1039</v>
      </c>
      <c r="B171" s="142" t="s">
        <v>1040</v>
      </c>
      <c r="C171" s="141" t="s">
        <v>1041</v>
      </c>
      <c r="D171" s="141" t="s">
        <v>1041</v>
      </c>
      <c r="E171" s="141" t="s">
        <v>1041</v>
      </c>
      <c r="F171" s="88" t="s">
        <v>117</v>
      </c>
      <c r="G171" s="138"/>
      <c r="H171" s="138" t="s">
        <v>475</v>
      </c>
      <c r="I171" s="138"/>
      <c r="J171" s="138"/>
      <c r="K171" s="85">
        <v>10000000</v>
      </c>
      <c r="L171" s="85">
        <v>10000000</v>
      </c>
      <c r="M171" s="85">
        <v>10000000</v>
      </c>
      <c r="N171" s="85">
        <f t="shared" si="23"/>
        <v>30000000</v>
      </c>
      <c r="O171" s="157" t="s">
        <v>2652</v>
      </c>
    </row>
    <row r="172" spans="1:15" s="8" customFormat="1" ht="38.25" customHeight="1">
      <c r="A172" s="50" t="s">
        <v>1042</v>
      </c>
      <c r="B172" s="141" t="s">
        <v>1043</v>
      </c>
      <c r="C172" s="141" t="s">
        <v>1044</v>
      </c>
      <c r="D172" s="141" t="s">
        <v>1044</v>
      </c>
      <c r="E172" s="141" t="s">
        <v>1044</v>
      </c>
      <c r="F172" s="88" t="s">
        <v>117</v>
      </c>
      <c r="G172" s="138" t="s">
        <v>475</v>
      </c>
      <c r="H172" s="138" t="s">
        <v>475</v>
      </c>
      <c r="I172" s="138" t="s">
        <v>475</v>
      </c>
      <c r="J172" s="138" t="s">
        <v>475</v>
      </c>
      <c r="K172" s="158" t="s">
        <v>555</v>
      </c>
      <c r="L172" s="158" t="s">
        <v>555</v>
      </c>
      <c r="M172" s="158" t="s">
        <v>555</v>
      </c>
      <c r="N172" s="120" t="s">
        <v>555</v>
      </c>
      <c r="O172" s="157" t="s">
        <v>555</v>
      </c>
    </row>
    <row r="173" spans="1:15" s="8" customFormat="1" ht="38.25" customHeight="1">
      <c r="A173" s="50" t="s">
        <v>1045</v>
      </c>
      <c r="B173" s="141" t="s">
        <v>1046</v>
      </c>
      <c r="C173" s="141" t="s">
        <v>1047</v>
      </c>
      <c r="D173" s="141" t="s">
        <v>1047</v>
      </c>
      <c r="E173" s="141" t="s">
        <v>1047</v>
      </c>
      <c r="F173" s="88" t="s">
        <v>117</v>
      </c>
      <c r="G173" s="138"/>
      <c r="H173" s="138"/>
      <c r="I173" s="138"/>
      <c r="J173" s="138" t="s">
        <v>475</v>
      </c>
      <c r="K173" s="158">
        <v>1000000</v>
      </c>
      <c r="L173" s="158">
        <v>1000000</v>
      </c>
      <c r="M173" s="158">
        <v>1000000</v>
      </c>
      <c r="N173" s="120">
        <f>+SUM(K173:M173)</f>
        <v>3000000</v>
      </c>
      <c r="O173" s="157" t="s">
        <v>1048</v>
      </c>
    </row>
    <row r="174" spans="1:15" s="8" customFormat="1" ht="38.25" customHeight="1">
      <c r="A174" s="50" t="s">
        <v>1049</v>
      </c>
      <c r="B174" s="141" t="s">
        <v>1050</v>
      </c>
      <c r="C174" s="141" t="s">
        <v>1051</v>
      </c>
      <c r="D174" s="141" t="s">
        <v>2661</v>
      </c>
      <c r="E174" s="141"/>
      <c r="F174" s="88"/>
      <c r="G174" s="138"/>
      <c r="H174" s="138"/>
      <c r="I174" s="138"/>
      <c r="J174" s="138"/>
      <c r="K174" s="158"/>
      <c r="L174" s="158"/>
      <c r="M174" s="158"/>
      <c r="N174" s="120"/>
      <c r="O174" s="157"/>
    </row>
    <row r="175" spans="1:15" ht="22.2" customHeight="1">
      <c r="A175" s="43" t="s">
        <v>1055</v>
      </c>
      <c r="B175" s="26"/>
      <c r="E175" s="141" t="s">
        <v>2662</v>
      </c>
      <c r="F175" s="88" t="s">
        <v>117</v>
      </c>
      <c r="G175" s="138" t="s">
        <v>475</v>
      </c>
      <c r="H175" s="138" t="s">
        <v>475</v>
      </c>
      <c r="I175" s="138" t="s">
        <v>475</v>
      </c>
      <c r="J175" s="138" t="s">
        <v>475</v>
      </c>
      <c r="K175" s="158">
        <v>10000000</v>
      </c>
      <c r="L175" s="158">
        <v>15000000</v>
      </c>
      <c r="M175" s="158">
        <v>20000000</v>
      </c>
      <c r="N175" s="120">
        <f>+SUM(K175:M175)</f>
        <v>45000000</v>
      </c>
      <c r="O175" s="157" t="s">
        <v>1048</v>
      </c>
    </row>
    <row r="176" spans="1:15" ht="26.4" customHeight="1">
      <c r="A176" s="46" t="s">
        <v>1057</v>
      </c>
      <c r="B176" s="47"/>
      <c r="C176" s="63"/>
      <c r="D176" s="63"/>
      <c r="E176" s="63"/>
      <c r="F176" s="64"/>
      <c r="G176" s="49"/>
      <c r="H176" s="49"/>
      <c r="I176" s="49"/>
      <c r="J176" s="49"/>
      <c r="K176" s="93">
        <f>SUM(K177:K180)</f>
        <v>49230000</v>
      </c>
      <c r="L176" s="93">
        <f>SUM(L177:L180)</f>
        <v>49230000</v>
      </c>
      <c r="M176" s="93"/>
      <c r="N176" s="93">
        <f>SUM(N177:N180)</f>
        <v>159690000</v>
      </c>
      <c r="O176" s="151"/>
    </row>
    <row r="177" spans="1:74" s="7" customFormat="1" ht="60.75" customHeight="1">
      <c r="A177" s="50" t="s">
        <v>1058</v>
      </c>
      <c r="B177" s="60" t="s">
        <v>1059</v>
      </c>
      <c r="C177" s="56" t="s">
        <v>1060</v>
      </c>
      <c r="D177" s="56" t="s">
        <v>2663</v>
      </c>
      <c r="E177" s="56" t="s">
        <v>2664</v>
      </c>
      <c r="F177" s="88" t="s">
        <v>90</v>
      </c>
      <c r="G177" s="54" t="s">
        <v>475</v>
      </c>
      <c r="H177" s="54" t="s">
        <v>475</v>
      </c>
      <c r="I177" s="54" t="s">
        <v>475</v>
      </c>
      <c r="J177" s="54" t="s">
        <v>475</v>
      </c>
      <c r="K177" s="146">
        <v>20000000</v>
      </c>
      <c r="L177" s="158">
        <v>20000000</v>
      </c>
      <c r="M177" s="158">
        <v>20000000</v>
      </c>
      <c r="N177" s="159">
        <f t="shared" ref="N177:N180" si="24">SUM(K177:M177)</f>
        <v>60000000</v>
      </c>
      <c r="O177" s="128" t="s">
        <v>428</v>
      </c>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row>
    <row r="178" spans="1:74" s="7" customFormat="1" ht="73.5" customHeight="1">
      <c r="A178" s="50" t="s">
        <v>1061</v>
      </c>
      <c r="B178" s="74" t="s">
        <v>1062</v>
      </c>
      <c r="C178" s="56" t="s">
        <v>1063</v>
      </c>
      <c r="D178" s="56" t="s">
        <v>2665</v>
      </c>
      <c r="E178" s="56" t="s">
        <v>2666</v>
      </c>
      <c r="F178" s="88" t="s">
        <v>90</v>
      </c>
      <c r="G178" s="54" t="s">
        <v>475</v>
      </c>
      <c r="H178" s="54" t="s">
        <v>475</v>
      </c>
      <c r="I178" s="54" t="s">
        <v>475</v>
      </c>
      <c r="J178" s="54" t="s">
        <v>475</v>
      </c>
      <c r="K178" s="146">
        <v>5230000</v>
      </c>
      <c r="L178" s="160">
        <v>5230000</v>
      </c>
      <c r="M178" s="160">
        <v>5230000</v>
      </c>
      <c r="N178" s="159">
        <f t="shared" si="24"/>
        <v>15690000</v>
      </c>
      <c r="O178" s="89" t="s">
        <v>428</v>
      </c>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row>
    <row r="179" spans="1:74" s="7" customFormat="1" ht="73.5" customHeight="1">
      <c r="A179" s="50"/>
      <c r="B179" s="75" t="s">
        <v>1065</v>
      </c>
      <c r="C179" s="56" t="s">
        <v>1066</v>
      </c>
      <c r="D179" s="143" t="s">
        <v>1066</v>
      </c>
      <c r="E179" s="143" t="s">
        <v>2667</v>
      </c>
      <c r="F179" s="88" t="s">
        <v>90</v>
      </c>
      <c r="G179" s="54" t="s">
        <v>475</v>
      </c>
      <c r="H179" s="54" t="s">
        <v>475</v>
      </c>
      <c r="I179" s="54" t="s">
        <v>475</v>
      </c>
      <c r="J179" s="54" t="s">
        <v>475</v>
      </c>
      <c r="K179" s="158">
        <v>24000000</v>
      </c>
      <c r="L179" s="158">
        <v>24000000</v>
      </c>
      <c r="M179" s="158">
        <v>36000000</v>
      </c>
      <c r="N179" s="159">
        <f t="shared" si="24"/>
        <v>84000000</v>
      </c>
      <c r="O179" s="89" t="s">
        <v>1067</v>
      </c>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row>
    <row r="180" spans="1:74" s="7" customFormat="1" ht="73.5" customHeight="1">
      <c r="A180" s="50"/>
      <c r="B180" s="75" t="s">
        <v>1069</v>
      </c>
      <c r="C180" s="56" t="s">
        <v>1070</v>
      </c>
      <c r="D180" s="56" t="s">
        <v>1070</v>
      </c>
      <c r="E180" s="56" t="s">
        <v>2668</v>
      </c>
      <c r="F180" s="54" t="s">
        <v>90</v>
      </c>
      <c r="G180" s="54" t="s">
        <v>475</v>
      </c>
      <c r="H180" s="54" t="s">
        <v>475</v>
      </c>
      <c r="I180" s="54" t="s">
        <v>475</v>
      </c>
      <c r="J180" s="54" t="s">
        <v>475</v>
      </c>
      <c r="K180" s="156" t="s">
        <v>555</v>
      </c>
      <c r="L180" s="156" t="s">
        <v>555</v>
      </c>
      <c r="M180" s="156" t="s">
        <v>555</v>
      </c>
      <c r="N180" s="88">
        <f t="shared" si="24"/>
        <v>0</v>
      </c>
      <c r="O180" s="89" t="s">
        <v>428</v>
      </c>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row>
    <row r="181" spans="1:74" s="2" customFormat="1" ht="21" customHeight="1">
      <c r="A181" s="36">
        <v>2</v>
      </c>
      <c r="B181" s="36" t="s">
        <v>1074</v>
      </c>
      <c r="C181" s="36"/>
      <c r="D181" s="36"/>
      <c r="E181" s="36"/>
      <c r="F181" s="36"/>
      <c r="G181" s="37"/>
      <c r="H181" s="37"/>
      <c r="I181" s="37"/>
      <c r="J181" s="37"/>
      <c r="K181" s="161">
        <f>+K182+K225+K236+K240+K261</f>
        <v>6370971626</v>
      </c>
      <c r="L181" s="161">
        <f>+L182+L225+L236+L240+L261</f>
        <v>3731795216</v>
      </c>
      <c r="M181" s="161"/>
      <c r="N181" s="161">
        <f>SUM(K181:L181)</f>
        <v>10102766842</v>
      </c>
      <c r="O181" s="35"/>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row>
    <row r="182" spans="1:74" s="2" customFormat="1" ht="22.2" customHeight="1">
      <c r="A182" s="43" t="s">
        <v>1075</v>
      </c>
      <c r="B182" s="43" t="s">
        <v>1076</v>
      </c>
      <c r="C182" s="113"/>
      <c r="D182" s="113"/>
      <c r="E182" s="113"/>
      <c r="F182" s="45"/>
      <c r="G182" s="45"/>
      <c r="H182" s="45"/>
      <c r="I182" s="45"/>
      <c r="J182" s="45"/>
      <c r="K182" s="133">
        <f t="shared" ref="K182:N182" si="25">+K183</f>
        <v>6085609626</v>
      </c>
      <c r="L182" s="133">
        <f t="shared" si="25"/>
        <v>3431433216</v>
      </c>
      <c r="M182" s="133"/>
      <c r="N182" s="133">
        <f t="shared" si="25"/>
        <v>11248993342</v>
      </c>
      <c r="O182" s="133"/>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row>
    <row r="183" spans="1:74" s="2" customFormat="1" ht="26.4" customHeight="1">
      <c r="A183" s="46" t="s">
        <v>1077</v>
      </c>
      <c r="B183" s="47"/>
      <c r="C183" s="63"/>
      <c r="D183" s="63"/>
      <c r="E183" s="63"/>
      <c r="F183" s="64"/>
      <c r="G183" s="49"/>
      <c r="H183" s="49"/>
      <c r="I183" s="49"/>
      <c r="J183" s="49"/>
      <c r="K183" s="93">
        <f>SUM(K184:K224)</f>
        <v>6085609626</v>
      </c>
      <c r="L183" s="93">
        <f>SUM(L184:L224)</f>
        <v>3431433216</v>
      </c>
      <c r="M183" s="93"/>
      <c r="N183" s="93">
        <f>SUM(N184:N224)</f>
        <v>11248993342</v>
      </c>
      <c r="O183" s="162"/>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row>
    <row r="184" spans="1:74" s="9" customFormat="1" ht="39.6" customHeight="1">
      <c r="A184" s="50" t="s">
        <v>1078</v>
      </c>
      <c r="B184" s="56" t="s">
        <v>1079</v>
      </c>
      <c r="C184" s="75" t="s">
        <v>1080</v>
      </c>
      <c r="D184" s="75" t="s">
        <v>1080</v>
      </c>
      <c r="E184" s="75" t="s">
        <v>1080</v>
      </c>
      <c r="F184" s="54" t="s">
        <v>60</v>
      </c>
      <c r="G184" s="54" t="s">
        <v>475</v>
      </c>
      <c r="H184" s="54"/>
      <c r="I184" s="54"/>
      <c r="J184" s="54"/>
      <c r="K184" s="154">
        <v>0</v>
      </c>
      <c r="L184" s="154">
        <v>0</v>
      </c>
      <c r="M184" s="154">
        <v>0</v>
      </c>
      <c r="N184" s="154">
        <f t="shared" ref="N184:N218" si="26">SUM(K184:M184)</f>
        <v>0</v>
      </c>
      <c r="O184" s="89" t="s">
        <v>428</v>
      </c>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row>
    <row r="185" spans="1:74" s="9" customFormat="1" ht="39.6" customHeight="1">
      <c r="A185" s="50"/>
      <c r="B185" s="56" t="s">
        <v>2669</v>
      </c>
      <c r="C185" s="75"/>
      <c r="D185" s="75"/>
      <c r="E185" s="75"/>
      <c r="F185" s="54" t="s">
        <v>60</v>
      </c>
      <c r="G185" s="54" t="s">
        <v>475</v>
      </c>
      <c r="H185" s="54" t="s">
        <v>475</v>
      </c>
      <c r="I185" s="54" t="s">
        <v>475</v>
      </c>
      <c r="J185" s="54" t="s">
        <v>475</v>
      </c>
      <c r="K185" s="155" t="s">
        <v>555</v>
      </c>
      <c r="L185" s="155" t="s">
        <v>555</v>
      </c>
      <c r="M185" s="155" t="s">
        <v>555</v>
      </c>
      <c r="N185" s="155">
        <f t="shared" si="26"/>
        <v>0</v>
      </c>
      <c r="O185" s="89" t="s">
        <v>428</v>
      </c>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row>
    <row r="186" spans="1:74" s="9" customFormat="1" ht="39.6" customHeight="1">
      <c r="A186" s="50"/>
      <c r="B186" s="56" t="s">
        <v>2670</v>
      </c>
      <c r="C186" s="75"/>
      <c r="D186" s="75"/>
      <c r="E186" s="75"/>
      <c r="F186" s="54" t="s">
        <v>60</v>
      </c>
      <c r="G186" s="54"/>
      <c r="H186" s="54"/>
      <c r="I186" s="54" t="s">
        <v>475</v>
      </c>
      <c r="J186" s="54" t="s">
        <v>475</v>
      </c>
      <c r="K186" s="155">
        <v>71000000</v>
      </c>
      <c r="L186" s="155" t="s">
        <v>2671</v>
      </c>
      <c r="M186" s="155">
        <v>71000000</v>
      </c>
      <c r="N186" s="155">
        <f t="shared" si="26"/>
        <v>142000000</v>
      </c>
      <c r="O186" s="89" t="s">
        <v>2672</v>
      </c>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row>
    <row r="187" spans="1:74" s="9" customFormat="1" ht="39.6" customHeight="1">
      <c r="A187" s="50"/>
      <c r="B187" s="144" t="s">
        <v>1082</v>
      </c>
      <c r="C187" s="73" t="s">
        <v>1083</v>
      </c>
      <c r="D187" s="75" t="s">
        <v>1083</v>
      </c>
      <c r="E187" s="75" t="s">
        <v>1083</v>
      </c>
      <c r="F187" s="54" t="s">
        <v>60</v>
      </c>
      <c r="G187" s="54"/>
      <c r="H187" s="54" t="s">
        <v>475</v>
      </c>
      <c r="I187" s="54" t="s">
        <v>475</v>
      </c>
      <c r="J187" s="54" t="s">
        <v>475</v>
      </c>
      <c r="K187" s="155">
        <v>750000</v>
      </c>
      <c r="L187" s="155">
        <v>750000</v>
      </c>
      <c r="M187" s="155">
        <v>750000</v>
      </c>
      <c r="N187" s="155">
        <f t="shared" si="26"/>
        <v>2250000</v>
      </c>
      <c r="O187" s="89" t="s">
        <v>428</v>
      </c>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row>
    <row r="188" spans="1:74" s="9" customFormat="1" ht="39.6" customHeight="1">
      <c r="A188" s="50"/>
      <c r="B188" s="56" t="s">
        <v>1085</v>
      </c>
      <c r="C188" s="75" t="s">
        <v>1086</v>
      </c>
      <c r="D188" s="75" t="s">
        <v>1086</v>
      </c>
      <c r="E188" s="75" t="s">
        <v>1086</v>
      </c>
      <c r="F188" s="54" t="s">
        <v>60</v>
      </c>
      <c r="G188" s="54" t="s">
        <v>475</v>
      </c>
      <c r="H188" s="54" t="s">
        <v>475</v>
      </c>
      <c r="I188" s="54" t="s">
        <v>475</v>
      </c>
      <c r="J188" s="54" t="s">
        <v>475</v>
      </c>
      <c r="K188" s="154">
        <v>0</v>
      </c>
      <c r="L188" s="154">
        <v>0</v>
      </c>
      <c r="M188" s="154">
        <v>0</v>
      </c>
      <c r="N188" s="154">
        <f t="shared" si="26"/>
        <v>0</v>
      </c>
      <c r="O188" s="89" t="s">
        <v>428</v>
      </c>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row>
    <row r="189" spans="1:74" s="9" customFormat="1" ht="45.6" customHeight="1">
      <c r="A189" s="50" t="s">
        <v>1081</v>
      </c>
      <c r="B189" s="144" t="s">
        <v>1088</v>
      </c>
      <c r="C189" s="818" t="s">
        <v>1089</v>
      </c>
      <c r="D189" s="818" t="s">
        <v>1089</v>
      </c>
      <c r="E189" s="818" t="s">
        <v>1089</v>
      </c>
      <c r="F189" s="54" t="s">
        <v>60</v>
      </c>
      <c r="G189" s="54"/>
      <c r="H189" s="54"/>
      <c r="I189" s="54" t="s">
        <v>475</v>
      </c>
      <c r="J189" s="54" t="s">
        <v>475</v>
      </c>
      <c r="K189" s="155">
        <v>20000000</v>
      </c>
      <c r="L189" s="155">
        <v>20000000</v>
      </c>
      <c r="M189" s="155">
        <v>20000000</v>
      </c>
      <c r="N189" s="155">
        <f t="shared" si="26"/>
        <v>60000000</v>
      </c>
      <c r="O189" s="87" t="s">
        <v>428</v>
      </c>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row>
    <row r="190" spans="1:74" s="9" customFormat="1" ht="40.950000000000003" customHeight="1">
      <c r="A190" s="50" t="s">
        <v>1084</v>
      </c>
      <c r="B190" s="69" t="s">
        <v>1098</v>
      </c>
      <c r="C190" s="75" t="s">
        <v>1099</v>
      </c>
      <c r="D190" s="75" t="s">
        <v>2673</v>
      </c>
      <c r="E190" s="75" t="s">
        <v>2674</v>
      </c>
      <c r="F190" s="54" t="s">
        <v>60</v>
      </c>
      <c r="G190" s="54" t="s">
        <v>475</v>
      </c>
      <c r="H190" s="54" t="s">
        <v>475</v>
      </c>
      <c r="I190" s="54" t="s">
        <v>475</v>
      </c>
      <c r="J190" s="54" t="s">
        <v>475</v>
      </c>
      <c r="K190" s="155">
        <v>279826000</v>
      </c>
      <c r="L190" s="155">
        <v>279826000</v>
      </c>
      <c r="M190" s="155">
        <v>279826000</v>
      </c>
      <c r="N190" s="155">
        <f t="shared" si="26"/>
        <v>839478000</v>
      </c>
      <c r="O190" s="87" t="s">
        <v>428</v>
      </c>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row>
    <row r="191" spans="1:74" s="10" customFormat="1" ht="36.75" customHeight="1">
      <c r="A191" s="50"/>
      <c r="B191" s="145" t="s">
        <v>1098</v>
      </c>
      <c r="C191" s="75" t="s">
        <v>2675</v>
      </c>
      <c r="D191" s="75" t="s">
        <v>2676</v>
      </c>
      <c r="E191" s="75"/>
      <c r="F191" s="54" t="s">
        <v>135</v>
      </c>
      <c r="G191" s="54"/>
      <c r="H191" s="54"/>
      <c r="I191" s="54"/>
      <c r="J191" s="54"/>
      <c r="K191" s="155"/>
      <c r="L191" s="155"/>
      <c r="M191" s="155"/>
      <c r="N191" s="155">
        <f t="shared" si="26"/>
        <v>0</v>
      </c>
      <c r="O191" s="87" t="s">
        <v>428</v>
      </c>
      <c r="P191" s="163"/>
      <c r="Q191" s="163"/>
      <c r="R191" s="163"/>
      <c r="S191" s="163"/>
      <c r="T191" s="163"/>
      <c r="U191" s="163"/>
      <c r="V191" s="163"/>
      <c r="W191" s="163"/>
      <c r="X191" s="163"/>
      <c r="Y191" s="163"/>
      <c r="Z191" s="163"/>
      <c r="AA191" s="163"/>
      <c r="AB191" s="163"/>
      <c r="AC191" s="163"/>
      <c r="AD191" s="163"/>
      <c r="AE191" s="163"/>
      <c r="AF191" s="163"/>
      <c r="AG191" s="163"/>
      <c r="AH191" s="163"/>
      <c r="AI191" s="163"/>
      <c r="AJ191" s="163"/>
      <c r="AK191" s="163"/>
      <c r="AL191" s="163"/>
      <c r="AM191" s="163"/>
      <c r="AN191" s="163"/>
      <c r="AO191" s="163"/>
      <c r="AP191" s="163"/>
      <c r="AQ191" s="163"/>
      <c r="AR191" s="163"/>
      <c r="AS191" s="163"/>
      <c r="AT191" s="163"/>
      <c r="AU191" s="163"/>
      <c r="AV191" s="163"/>
      <c r="AW191" s="163"/>
      <c r="AX191" s="163"/>
      <c r="AY191" s="163"/>
      <c r="AZ191" s="163"/>
      <c r="BA191" s="163"/>
      <c r="BB191" s="163"/>
      <c r="BC191" s="163"/>
      <c r="BD191" s="163"/>
      <c r="BE191" s="163"/>
      <c r="BF191" s="163"/>
      <c r="BG191" s="163"/>
      <c r="BH191" s="163"/>
      <c r="BI191" s="163"/>
      <c r="BJ191" s="163"/>
      <c r="BK191" s="163"/>
      <c r="BL191" s="163"/>
      <c r="BM191" s="163"/>
      <c r="BN191" s="163"/>
      <c r="BO191" s="163"/>
      <c r="BP191" s="163"/>
      <c r="BQ191" s="163"/>
      <c r="BR191" s="163"/>
      <c r="BS191" s="163"/>
      <c r="BT191" s="163"/>
      <c r="BU191" s="163"/>
      <c r="BV191" s="163"/>
    </row>
    <row r="192" spans="1:74" s="10" customFormat="1" ht="36.75" customHeight="1">
      <c r="A192" s="50" t="s">
        <v>1094</v>
      </c>
      <c r="B192" s="68" t="s">
        <v>1101</v>
      </c>
      <c r="C192" s="65" t="s">
        <v>1102</v>
      </c>
      <c r="D192" s="65" t="s">
        <v>2677</v>
      </c>
      <c r="E192" s="65" t="s">
        <v>2678</v>
      </c>
      <c r="F192" s="67" t="s">
        <v>135</v>
      </c>
      <c r="G192" s="138" t="s">
        <v>475</v>
      </c>
      <c r="H192" s="138" t="s">
        <v>475</v>
      </c>
      <c r="I192" s="138" t="s">
        <v>475</v>
      </c>
      <c r="J192" s="138" t="s">
        <v>475</v>
      </c>
      <c r="K192" s="85">
        <v>600000000</v>
      </c>
      <c r="L192" s="85">
        <v>600000000</v>
      </c>
      <c r="M192" s="85">
        <v>600000000</v>
      </c>
      <c r="N192" s="155">
        <f t="shared" si="26"/>
        <v>1800000000</v>
      </c>
      <c r="O192" s="54"/>
      <c r="P192" s="163"/>
      <c r="Q192" s="163"/>
      <c r="R192" s="163"/>
      <c r="S192" s="163"/>
      <c r="T192" s="163"/>
      <c r="U192" s="163"/>
      <c r="V192" s="163"/>
      <c r="W192" s="163"/>
      <c r="X192" s="163"/>
      <c r="Y192" s="163"/>
      <c r="Z192" s="163"/>
      <c r="AA192" s="163"/>
      <c r="AB192" s="163"/>
      <c r="AC192" s="163"/>
      <c r="AD192" s="163"/>
      <c r="AE192" s="163"/>
      <c r="AF192" s="163"/>
      <c r="AG192" s="163"/>
      <c r="AH192" s="163"/>
      <c r="AI192" s="163"/>
      <c r="AJ192" s="163"/>
      <c r="AK192" s="163"/>
      <c r="AL192" s="163"/>
      <c r="AM192" s="163"/>
      <c r="AN192" s="163"/>
      <c r="AO192" s="163"/>
      <c r="AP192" s="163"/>
      <c r="AQ192" s="163"/>
      <c r="AR192" s="163"/>
      <c r="AS192" s="163"/>
      <c r="AT192" s="163"/>
      <c r="AU192" s="163"/>
      <c r="AV192" s="163"/>
      <c r="AW192" s="163"/>
      <c r="AX192" s="163"/>
      <c r="AY192" s="163"/>
      <c r="AZ192" s="163"/>
      <c r="BA192" s="163"/>
      <c r="BB192" s="163"/>
      <c r="BC192" s="163"/>
      <c r="BD192" s="163"/>
      <c r="BE192" s="163"/>
      <c r="BF192" s="163"/>
      <c r="BG192" s="163"/>
      <c r="BH192" s="163"/>
      <c r="BI192" s="163"/>
      <c r="BJ192" s="163"/>
      <c r="BK192" s="163"/>
      <c r="BL192" s="163"/>
      <c r="BM192" s="163"/>
      <c r="BN192" s="163"/>
      <c r="BO192" s="163"/>
      <c r="BP192" s="163"/>
      <c r="BQ192" s="163"/>
      <c r="BR192" s="163"/>
      <c r="BS192" s="163"/>
      <c r="BT192" s="163"/>
      <c r="BU192" s="163"/>
      <c r="BV192" s="163"/>
    </row>
    <row r="193" spans="1:74" s="11" customFormat="1" ht="39.6">
      <c r="A193" s="50" t="s">
        <v>1097</v>
      </c>
      <c r="B193" s="164" t="s">
        <v>1098</v>
      </c>
      <c r="C193" s="65" t="s">
        <v>2679</v>
      </c>
      <c r="D193" s="65" t="s">
        <v>2680</v>
      </c>
      <c r="E193" s="65" t="s">
        <v>2680</v>
      </c>
      <c r="F193" s="165" t="s">
        <v>138</v>
      </c>
      <c r="G193" s="138" t="s">
        <v>475</v>
      </c>
      <c r="H193" s="138" t="s">
        <v>475</v>
      </c>
      <c r="I193" s="138" t="s">
        <v>475</v>
      </c>
      <c r="J193" s="138" t="s">
        <v>475</v>
      </c>
      <c r="K193" s="85">
        <v>1379000000</v>
      </c>
      <c r="L193" s="85">
        <v>1515000000</v>
      </c>
      <c r="M193" s="85"/>
      <c r="N193" s="155">
        <f t="shared" si="26"/>
        <v>2894000000</v>
      </c>
      <c r="O193" s="54" t="s">
        <v>428</v>
      </c>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row>
    <row r="194" spans="1:74" s="11" customFormat="1" ht="52.2" customHeight="1">
      <c r="A194" s="906" t="s">
        <v>1100</v>
      </c>
      <c r="B194" s="908" t="s">
        <v>1106</v>
      </c>
      <c r="C194" s="65" t="s">
        <v>2681</v>
      </c>
      <c r="D194" s="65" t="s">
        <v>2682</v>
      </c>
      <c r="E194" s="65" t="s">
        <v>2683</v>
      </c>
      <c r="F194" s="165" t="s">
        <v>138</v>
      </c>
      <c r="G194" s="138" t="s">
        <v>475</v>
      </c>
      <c r="H194" s="138" t="s">
        <v>475</v>
      </c>
      <c r="I194" s="138" t="s">
        <v>475</v>
      </c>
      <c r="J194" s="138" t="s">
        <v>475</v>
      </c>
      <c r="K194" s="915">
        <v>25200000</v>
      </c>
      <c r="L194" s="915">
        <v>25200000</v>
      </c>
      <c r="M194" s="915">
        <v>25200000</v>
      </c>
      <c r="N194" s="155">
        <f t="shared" si="26"/>
        <v>75600000</v>
      </c>
      <c r="O194" s="895" t="s">
        <v>1107</v>
      </c>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row>
    <row r="195" spans="1:74" s="11" customFormat="1" ht="26.4">
      <c r="A195" s="906"/>
      <c r="B195" s="908"/>
      <c r="C195" s="65" t="s">
        <v>2684</v>
      </c>
      <c r="D195" s="65" t="s">
        <v>2685</v>
      </c>
      <c r="E195" s="65" t="s">
        <v>2685</v>
      </c>
      <c r="F195" s="165" t="s">
        <v>138</v>
      </c>
      <c r="G195" s="138" t="s">
        <v>475</v>
      </c>
      <c r="H195" s="138" t="s">
        <v>475</v>
      </c>
      <c r="I195" s="138" t="s">
        <v>475</v>
      </c>
      <c r="J195" s="138" t="s">
        <v>475</v>
      </c>
      <c r="K195" s="915"/>
      <c r="L195" s="915"/>
      <c r="M195" s="915"/>
      <c r="N195" s="155">
        <f t="shared" si="26"/>
        <v>0</v>
      </c>
      <c r="O195" s="895"/>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row>
    <row r="196" spans="1:74" s="11" customFormat="1" ht="39.6">
      <c r="A196" s="67" t="s">
        <v>1103</v>
      </c>
      <c r="B196" s="72" t="s">
        <v>1109</v>
      </c>
      <c r="C196" s="72" t="s">
        <v>1110</v>
      </c>
      <c r="D196" s="72" t="s">
        <v>1110</v>
      </c>
      <c r="E196" s="72" t="s">
        <v>1110</v>
      </c>
      <c r="F196" s="165" t="s">
        <v>138</v>
      </c>
      <c r="G196" s="138" t="s">
        <v>475</v>
      </c>
      <c r="H196" s="138" t="s">
        <v>475</v>
      </c>
      <c r="I196" s="138" t="s">
        <v>475</v>
      </c>
      <c r="J196" s="138" t="s">
        <v>475</v>
      </c>
      <c r="K196" s="85">
        <v>0</v>
      </c>
      <c r="L196" s="85">
        <v>0</v>
      </c>
      <c r="M196" s="85">
        <v>0</v>
      </c>
      <c r="N196" s="155">
        <f t="shared" si="26"/>
        <v>0</v>
      </c>
      <c r="O196" s="54" t="s">
        <v>1107</v>
      </c>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row>
    <row r="197" spans="1:74" s="11" customFormat="1" ht="52.8">
      <c r="A197" s="67" t="s">
        <v>1105</v>
      </c>
      <c r="B197" s="56" t="s">
        <v>1112</v>
      </c>
      <c r="C197" s="819" t="s">
        <v>1113</v>
      </c>
      <c r="D197" s="819" t="s">
        <v>2686</v>
      </c>
      <c r="E197" s="819" t="s">
        <v>2687</v>
      </c>
      <c r="F197" s="165" t="s">
        <v>138</v>
      </c>
      <c r="G197" s="138" t="s">
        <v>475</v>
      </c>
      <c r="H197" s="138"/>
      <c r="I197" s="138"/>
      <c r="J197" s="138"/>
      <c r="K197" s="85">
        <v>2790000</v>
      </c>
      <c r="L197" s="85">
        <v>2790000</v>
      </c>
      <c r="M197" s="85">
        <v>2790000</v>
      </c>
      <c r="N197" s="155">
        <f t="shared" si="26"/>
        <v>8370000</v>
      </c>
      <c r="O197" s="54" t="s">
        <v>428</v>
      </c>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row>
    <row r="198" spans="1:74" s="12" customFormat="1" ht="26.4">
      <c r="A198" s="906" t="s">
        <v>1108</v>
      </c>
      <c r="B198" s="908" t="s">
        <v>1115</v>
      </c>
      <c r="C198" s="72" t="s">
        <v>1116</v>
      </c>
      <c r="D198" s="72" t="s">
        <v>2688</v>
      </c>
      <c r="E198" s="72" t="s">
        <v>2689</v>
      </c>
      <c r="F198" s="165" t="s">
        <v>138</v>
      </c>
      <c r="G198" s="138"/>
      <c r="H198" s="138"/>
      <c r="I198" s="138" t="s">
        <v>475</v>
      </c>
      <c r="J198" s="138" t="s">
        <v>475</v>
      </c>
      <c r="K198" s="85">
        <v>170000000</v>
      </c>
      <c r="L198" s="85">
        <v>180000000</v>
      </c>
      <c r="M198" s="85">
        <v>180000000</v>
      </c>
      <c r="N198" s="155">
        <f t="shared" si="26"/>
        <v>530000000</v>
      </c>
      <c r="O198" s="54" t="s">
        <v>428</v>
      </c>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row>
    <row r="199" spans="1:74" s="12" customFormat="1" ht="39.6">
      <c r="A199" s="906"/>
      <c r="B199" s="908"/>
      <c r="C199" s="72" t="s">
        <v>1118</v>
      </c>
      <c r="D199" s="72" t="s">
        <v>2690</v>
      </c>
      <c r="E199" s="72" t="s">
        <v>2691</v>
      </c>
      <c r="F199" s="165" t="s">
        <v>138</v>
      </c>
      <c r="G199" s="138"/>
      <c r="H199" s="138"/>
      <c r="I199" s="138" t="s">
        <v>475</v>
      </c>
      <c r="J199" s="138"/>
      <c r="K199" s="85">
        <v>1500000</v>
      </c>
      <c r="L199" s="85">
        <v>1500000</v>
      </c>
      <c r="M199" s="85">
        <v>1500000</v>
      </c>
      <c r="N199" s="155">
        <f t="shared" si="26"/>
        <v>4500000</v>
      </c>
      <c r="O199" s="54" t="s">
        <v>428</v>
      </c>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row>
    <row r="200" spans="1:74" s="13" customFormat="1" ht="26.4">
      <c r="A200" s="54" t="s">
        <v>1111</v>
      </c>
      <c r="B200" s="56" t="s">
        <v>1120</v>
      </c>
      <c r="C200" s="56" t="s">
        <v>1121</v>
      </c>
      <c r="D200" s="167"/>
      <c r="E200" s="167"/>
      <c r="F200" s="168" t="s">
        <v>138</v>
      </c>
      <c r="G200" s="138" t="s">
        <v>475</v>
      </c>
      <c r="H200" s="138"/>
      <c r="I200" s="138"/>
      <c r="J200" s="138"/>
      <c r="K200" s="85">
        <v>25000000</v>
      </c>
      <c r="L200" s="194"/>
      <c r="M200" s="194"/>
      <c r="N200" s="155">
        <f t="shared" si="26"/>
        <v>25000000</v>
      </c>
      <c r="O200" s="54" t="s">
        <v>428</v>
      </c>
    </row>
    <row r="201" spans="1:74" s="12" customFormat="1" ht="39.6">
      <c r="A201" s="54" t="s">
        <v>1114</v>
      </c>
      <c r="B201" s="72" t="s">
        <v>1123</v>
      </c>
      <c r="C201" s="72" t="s">
        <v>1124</v>
      </c>
      <c r="D201" s="72" t="s">
        <v>1124</v>
      </c>
      <c r="E201" s="72" t="s">
        <v>1124</v>
      </c>
      <c r="F201" s="165" t="s">
        <v>138</v>
      </c>
      <c r="G201" s="138" t="s">
        <v>475</v>
      </c>
      <c r="H201" s="138" t="s">
        <v>475</v>
      </c>
      <c r="I201" s="138" t="s">
        <v>475</v>
      </c>
      <c r="J201" s="138" t="s">
        <v>475</v>
      </c>
      <c r="K201" s="85">
        <v>0</v>
      </c>
      <c r="L201" s="85">
        <v>0</v>
      </c>
      <c r="M201" s="85">
        <v>0</v>
      </c>
      <c r="N201" s="155">
        <f t="shared" si="26"/>
        <v>0</v>
      </c>
      <c r="O201" s="54" t="s">
        <v>428</v>
      </c>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row>
    <row r="202" spans="1:74" s="12" customFormat="1" ht="26.4">
      <c r="A202" s="54" t="s">
        <v>1117</v>
      </c>
      <c r="B202" s="166" t="s">
        <v>1126</v>
      </c>
      <c r="C202" s="65" t="s">
        <v>1127</v>
      </c>
      <c r="D202" s="65" t="s">
        <v>2692</v>
      </c>
      <c r="E202" s="65" t="s">
        <v>2692</v>
      </c>
      <c r="F202" s="165" t="s">
        <v>138</v>
      </c>
      <c r="G202" s="138" t="s">
        <v>475</v>
      </c>
      <c r="H202" s="138" t="s">
        <v>475</v>
      </c>
      <c r="I202" s="138" t="s">
        <v>475</v>
      </c>
      <c r="J202" s="138" t="s">
        <v>475</v>
      </c>
      <c r="K202" s="85">
        <v>0</v>
      </c>
      <c r="L202" s="194"/>
      <c r="M202" s="194"/>
      <c r="N202" s="155">
        <f t="shared" si="26"/>
        <v>0</v>
      </c>
      <c r="O202" s="54" t="s">
        <v>428</v>
      </c>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row>
    <row r="203" spans="1:74" s="12" customFormat="1" ht="39.6">
      <c r="A203" s="906" t="s">
        <v>1119</v>
      </c>
      <c r="B203" s="909" t="s">
        <v>1129</v>
      </c>
      <c r="C203" s="56" t="s">
        <v>1130</v>
      </c>
      <c r="D203" s="56" t="s">
        <v>1130</v>
      </c>
      <c r="E203" s="56" t="s">
        <v>1130</v>
      </c>
      <c r="F203" s="165" t="s">
        <v>138</v>
      </c>
      <c r="G203" s="138"/>
      <c r="H203" s="138" t="s">
        <v>475</v>
      </c>
      <c r="I203" s="138" t="s">
        <v>475</v>
      </c>
      <c r="J203" s="138" t="s">
        <v>475</v>
      </c>
      <c r="K203" s="85">
        <v>30430000</v>
      </c>
      <c r="L203" s="85">
        <v>30430000</v>
      </c>
      <c r="M203" s="85">
        <v>30430000</v>
      </c>
      <c r="N203" s="155">
        <f t="shared" si="26"/>
        <v>91290000</v>
      </c>
      <c r="O203" s="54" t="s">
        <v>1107</v>
      </c>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row>
    <row r="204" spans="1:74" s="12" customFormat="1" ht="26.4">
      <c r="A204" s="906"/>
      <c r="B204" s="909"/>
      <c r="C204" s="56" t="s">
        <v>1132</v>
      </c>
      <c r="D204" s="56" t="s">
        <v>1132</v>
      </c>
      <c r="E204" s="56" t="s">
        <v>1132</v>
      </c>
      <c r="F204" s="165" t="s">
        <v>138</v>
      </c>
      <c r="G204" s="138"/>
      <c r="H204" s="138"/>
      <c r="I204" s="138" t="s">
        <v>475</v>
      </c>
      <c r="J204" s="138" t="s">
        <v>475</v>
      </c>
      <c r="K204" s="85">
        <v>5000000</v>
      </c>
      <c r="L204" s="85">
        <v>5000000</v>
      </c>
      <c r="M204" s="85">
        <v>5000000</v>
      </c>
      <c r="N204" s="155">
        <f t="shared" si="26"/>
        <v>15000000</v>
      </c>
      <c r="O204" s="54" t="s">
        <v>428</v>
      </c>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row>
    <row r="205" spans="1:74" s="12" customFormat="1" ht="39.6">
      <c r="A205" s="67" t="s">
        <v>1122</v>
      </c>
      <c r="B205" s="68" t="s">
        <v>1134</v>
      </c>
      <c r="C205" s="65" t="s">
        <v>1135</v>
      </c>
      <c r="D205" s="169" t="s">
        <v>2693</v>
      </c>
      <c r="E205" s="169" t="s">
        <v>2693</v>
      </c>
      <c r="F205" s="165" t="s">
        <v>138</v>
      </c>
      <c r="G205" s="138" t="s">
        <v>475</v>
      </c>
      <c r="H205" s="138"/>
      <c r="I205" s="138"/>
      <c r="J205" s="138"/>
      <c r="K205" s="85">
        <v>5000000</v>
      </c>
      <c r="L205" s="85">
        <v>2600000</v>
      </c>
      <c r="M205" s="85">
        <v>2600000</v>
      </c>
      <c r="N205" s="155">
        <f t="shared" si="26"/>
        <v>10200000</v>
      </c>
      <c r="O205" s="54" t="s">
        <v>428</v>
      </c>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row>
    <row r="206" spans="1:74" s="14" customFormat="1" ht="24.9" customHeight="1">
      <c r="A206" s="67" t="s">
        <v>1125</v>
      </c>
      <c r="B206" s="65" t="s">
        <v>1137</v>
      </c>
      <c r="C206" s="65" t="s">
        <v>1138</v>
      </c>
      <c r="D206" s="65" t="s">
        <v>1138</v>
      </c>
      <c r="E206" s="65" t="s">
        <v>1138</v>
      </c>
      <c r="F206" s="67" t="s">
        <v>138</v>
      </c>
      <c r="G206" s="138" t="s">
        <v>475</v>
      </c>
      <c r="H206" s="138" t="s">
        <v>475</v>
      </c>
      <c r="I206" s="138" t="s">
        <v>475</v>
      </c>
      <c r="J206" s="138" t="s">
        <v>475</v>
      </c>
      <c r="K206" s="85">
        <v>5000000</v>
      </c>
      <c r="L206" s="85">
        <v>5000000</v>
      </c>
      <c r="M206" s="85">
        <v>5000000</v>
      </c>
      <c r="N206" s="155">
        <f t="shared" si="26"/>
        <v>15000000</v>
      </c>
      <c r="O206" s="54" t="s">
        <v>1107</v>
      </c>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c r="AL206" s="195"/>
      <c r="AM206" s="195"/>
      <c r="AN206" s="195"/>
      <c r="AO206" s="195"/>
      <c r="AP206" s="195"/>
      <c r="AQ206" s="195"/>
      <c r="AR206" s="195"/>
      <c r="AS206" s="195"/>
      <c r="AT206" s="195"/>
      <c r="AU206" s="195"/>
      <c r="AV206" s="195"/>
      <c r="AW206" s="195"/>
      <c r="AX206" s="195"/>
      <c r="AY206" s="195"/>
      <c r="AZ206" s="195"/>
      <c r="BA206" s="195"/>
      <c r="BB206" s="195"/>
      <c r="BC206" s="195"/>
      <c r="BD206" s="195"/>
      <c r="BE206" s="195"/>
      <c r="BF206" s="195"/>
      <c r="BG206" s="195"/>
      <c r="BH206" s="195"/>
      <c r="BI206" s="195"/>
      <c r="BJ206" s="195"/>
      <c r="BK206" s="195"/>
      <c r="BL206" s="195"/>
      <c r="BM206" s="195"/>
      <c r="BN206" s="195"/>
      <c r="BO206" s="195"/>
      <c r="BP206" s="195"/>
      <c r="BQ206" s="195"/>
      <c r="BR206" s="195"/>
      <c r="BS206" s="195"/>
      <c r="BT206" s="195"/>
      <c r="BU206" s="195"/>
      <c r="BV206" s="195"/>
    </row>
    <row r="207" spans="1:74" s="14" customFormat="1" ht="44.25" customHeight="1">
      <c r="A207" s="67" t="s">
        <v>1128</v>
      </c>
      <c r="B207" s="65" t="s">
        <v>1140</v>
      </c>
      <c r="C207" s="65" t="s">
        <v>1141</v>
      </c>
      <c r="D207" s="65" t="s">
        <v>1141</v>
      </c>
      <c r="E207" s="65" t="s">
        <v>1141</v>
      </c>
      <c r="F207" s="67" t="s">
        <v>138</v>
      </c>
      <c r="G207" s="138" t="s">
        <v>475</v>
      </c>
      <c r="H207" s="138" t="s">
        <v>475</v>
      </c>
      <c r="I207" s="138" t="s">
        <v>475</v>
      </c>
      <c r="J207" s="138" t="s">
        <v>475</v>
      </c>
      <c r="K207" s="85">
        <v>5000000</v>
      </c>
      <c r="L207" s="85">
        <v>5000000</v>
      </c>
      <c r="M207" s="85">
        <v>5000000</v>
      </c>
      <c r="N207" s="155">
        <f t="shared" si="26"/>
        <v>15000000</v>
      </c>
      <c r="O207" s="54" t="s">
        <v>428</v>
      </c>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c r="AL207" s="195"/>
      <c r="AM207" s="195"/>
      <c r="AN207" s="195"/>
      <c r="AO207" s="195"/>
      <c r="AP207" s="195"/>
      <c r="AQ207" s="195"/>
      <c r="AR207" s="195"/>
      <c r="AS207" s="195"/>
      <c r="AT207" s="195"/>
      <c r="AU207" s="195"/>
      <c r="AV207" s="195"/>
      <c r="AW207" s="195"/>
      <c r="AX207" s="195"/>
      <c r="AY207" s="195"/>
      <c r="AZ207" s="195"/>
      <c r="BA207" s="195"/>
      <c r="BB207" s="195"/>
      <c r="BC207" s="195"/>
      <c r="BD207" s="195"/>
      <c r="BE207" s="195"/>
      <c r="BF207" s="195"/>
      <c r="BG207" s="195"/>
      <c r="BH207" s="195"/>
      <c r="BI207" s="195"/>
      <c r="BJ207" s="195"/>
      <c r="BK207" s="195"/>
      <c r="BL207" s="195"/>
      <c r="BM207" s="195"/>
      <c r="BN207" s="195"/>
      <c r="BO207" s="195"/>
      <c r="BP207" s="195"/>
      <c r="BQ207" s="195"/>
      <c r="BR207" s="195"/>
      <c r="BS207" s="195"/>
      <c r="BT207" s="195"/>
      <c r="BU207" s="195"/>
      <c r="BV207" s="195"/>
    </row>
    <row r="208" spans="1:74" s="11" customFormat="1" ht="78.75" customHeight="1">
      <c r="A208" s="67" t="s">
        <v>1133</v>
      </c>
      <c r="B208" s="170" t="s">
        <v>1143</v>
      </c>
      <c r="C208" s="171" t="s">
        <v>1144</v>
      </c>
      <c r="D208" s="171" t="s">
        <v>1144</v>
      </c>
      <c r="E208" s="171" t="s">
        <v>1144</v>
      </c>
      <c r="F208" s="138" t="s">
        <v>135</v>
      </c>
      <c r="G208" s="138" t="s">
        <v>475</v>
      </c>
      <c r="H208" s="138" t="s">
        <v>475</v>
      </c>
      <c r="I208" s="138" t="s">
        <v>475</v>
      </c>
      <c r="J208" s="138" t="s">
        <v>475</v>
      </c>
      <c r="K208" s="196">
        <v>398064500</v>
      </c>
      <c r="L208" s="196">
        <v>398064500</v>
      </c>
      <c r="M208" s="196">
        <v>398064500</v>
      </c>
      <c r="N208" s="155">
        <f t="shared" si="26"/>
        <v>1194193500</v>
      </c>
      <c r="O208" s="138" t="s">
        <v>2694</v>
      </c>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row>
    <row r="209" spans="1:74" s="11" customFormat="1" ht="44.25" customHeight="1">
      <c r="A209" s="67" t="s">
        <v>1136</v>
      </c>
      <c r="B209" s="172" t="s">
        <v>1146</v>
      </c>
      <c r="C209" s="56" t="s">
        <v>1147</v>
      </c>
      <c r="D209" s="56" t="s">
        <v>1147</v>
      </c>
      <c r="E209" s="56" t="s">
        <v>1147</v>
      </c>
      <c r="F209" s="54" t="s">
        <v>135</v>
      </c>
      <c r="G209" s="54" t="s">
        <v>475</v>
      </c>
      <c r="H209" s="54" t="s">
        <v>475</v>
      </c>
      <c r="I209" s="54" t="s">
        <v>475</v>
      </c>
      <c r="J209" s="54" t="s">
        <v>475</v>
      </c>
      <c r="K209" s="146">
        <v>30000000</v>
      </c>
      <c r="L209" s="146">
        <v>30000000</v>
      </c>
      <c r="M209" s="146">
        <v>30000000</v>
      </c>
      <c r="N209" s="155">
        <f t="shared" si="26"/>
        <v>90000000</v>
      </c>
      <c r="O209" s="54" t="s">
        <v>1148</v>
      </c>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row>
    <row r="210" spans="1:74" s="11" customFormat="1" ht="92.4">
      <c r="A210" s="67"/>
      <c r="B210" s="173" t="s">
        <v>1150</v>
      </c>
      <c r="C210" s="56" t="s">
        <v>1151</v>
      </c>
      <c r="D210" s="56" t="e" cm="1">
        <f t="array" ref="D210">M</f>
        <v>#NAME?</v>
      </c>
      <c r="E210" s="56"/>
      <c r="F210" s="54" t="s">
        <v>135</v>
      </c>
      <c r="G210" s="54" t="s">
        <v>475</v>
      </c>
      <c r="H210" s="54" t="s">
        <v>475</v>
      </c>
      <c r="I210" s="54" t="s">
        <v>475</v>
      </c>
      <c r="J210" s="54" t="s">
        <v>475</v>
      </c>
      <c r="K210" s="146">
        <v>207292716</v>
      </c>
      <c r="L210" s="146">
        <v>207292716</v>
      </c>
      <c r="M210" s="146"/>
      <c r="N210" s="155">
        <f t="shared" si="26"/>
        <v>414585432</v>
      </c>
      <c r="O210" s="138" t="s">
        <v>2694</v>
      </c>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row>
    <row r="211" spans="1:74" s="11" customFormat="1" ht="80.7" customHeight="1">
      <c r="A211" s="67" t="s">
        <v>1139</v>
      </c>
      <c r="B211" s="68" t="s">
        <v>1153</v>
      </c>
      <c r="C211" s="56" t="s">
        <v>1154</v>
      </c>
      <c r="D211" s="56"/>
      <c r="E211" s="56"/>
      <c r="F211" s="54" t="s">
        <v>135</v>
      </c>
      <c r="G211" s="54" t="s">
        <v>475</v>
      </c>
      <c r="H211" s="54"/>
      <c r="I211" s="54"/>
      <c r="J211" s="54"/>
      <c r="K211" s="197">
        <v>12500000</v>
      </c>
      <c r="L211" s="197"/>
      <c r="M211" s="197"/>
      <c r="N211" s="155">
        <f t="shared" si="26"/>
        <v>12500000</v>
      </c>
      <c r="O211" s="54" t="s">
        <v>2694</v>
      </c>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row>
    <row r="212" spans="1:74" s="13" customFormat="1" ht="64.2" customHeight="1">
      <c r="A212" s="67" t="s">
        <v>2695</v>
      </c>
      <c r="B212" s="68" t="s">
        <v>1156</v>
      </c>
      <c r="C212" s="56" t="s">
        <v>1157</v>
      </c>
      <c r="D212" s="56" t="s">
        <v>1157</v>
      </c>
      <c r="E212" s="56" t="s">
        <v>1157</v>
      </c>
      <c r="F212" s="54" t="s">
        <v>135</v>
      </c>
      <c r="G212" s="54" t="s">
        <v>475</v>
      </c>
      <c r="H212" s="54" t="s">
        <v>475</v>
      </c>
      <c r="I212" s="54" t="s">
        <v>475</v>
      </c>
      <c r="J212" s="54" t="s">
        <v>475</v>
      </c>
      <c r="K212" s="197">
        <v>2648756410</v>
      </c>
      <c r="L212" s="197">
        <v>0</v>
      </c>
      <c r="M212" s="197">
        <v>0</v>
      </c>
      <c r="N212" s="155">
        <f t="shared" si="26"/>
        <v>2648756410</v>
      </c>
      <c r="O212" s="54" t="s">
        <v>2694</v>
      </c>
    </row>
    <row r="213" spans="1:74" s="13" customFormat="1" ht="42.75" customHeight="1">
      <c r="A213" s="67" t="s">
        <v>1142</v>
      </c>
      <c r="B213" s="68" t="s">
        <v>1159</v>
      </c>
      <c r="C213" s="56" t="s">
        <v>1160</v>
      </c>
      <c r="D213" s="56" t="s">
        <v>1160</v>
      </c>
      <c r="E213" s="56" t="s">
        <v>1160</v>
      </c>
      <c r="F213" s="174" t="s">
        <v>135</v>
      </c>
      <c r="G213" s="175" t="s">
        <v>475</v>
      </c>
      <c r="H213" s="175" t="s">
        <v>475</v>
      </c>
      <c r="I213" s="175" t="s">
        <v>475</v>
      </c>
      <c r="J213" s="175" t="s">
        <v>475</v>
      </c>
      <c r="K213" s="198">
        <v>6000000</v>
      </c>
      <c r="L213" s="198">
        <v>6000000</v>
      </c>
      <c r="M213" s="198">
        <v>6000000</v>
      </c>
      <c r="N213" s="155">
        <f t="shared" si="26"/>
        <v>18000000</v>
      </c>
      <c r="O213" s="54" t="s">
        <v>2694</v>
      </c>
    </row>
    <row r="214" spans="1:74" s="15" customFormat="1" ht="39.6">
      <c r="A214" s="67" t="s">
        <v>1152</v>
      </c>
      <c r="B214" s="68" t="s">
        <v>1162</v>
      </c>
      <c r="C214" s="56" t="s">
        <v>1163</v>
      </c>
      <c r="D214" s="56" t="s">
        <v>1163</v>
      </c>
      <c r="E214" s="56" t="s">
        <v>2696</v>
      </c>
      <c r="F214" s="174" t="s">
        <v>135</v>
      </c>
      <c r="G214" s="175" t="s">
        <v>475</v>
      </c>
      <c r="H214" s="175" t="s">
        <v>475</v>
      </c>
      <c r="I214" s="175" t="s">
        <v>475</v>
      </c>
      <c r="J214" s="175" t="s">
        <v>475</v>
      </c>
      <c r="K214" s="198">
        <v>10000000</v>
      </c>
      <c r="L214" s="198">
        <v>5000000</v>
      </c>
      <c r="M214" s="198">
        <f>-K211</f>
        <v>-12500000</v>
      </c>
      <c r="N214" s="155">
        <f t="shared" si="26"/>
        <v>2500000</v>
      </c>
      <c r="O214" s="54" t="s">
        <v>2694</v>
      </c>
    </row>
    <row r="215" spans="1:74" s="15" customFormat="1" ht="64.5" customHeight="1">
      <c r="A215" s="67" t="s">
        <v>1155</v>
      </c>
      <c r="B215" s="176" t="s">
        <v>1165</v>
      </c>
      <c r="C215" s="56" t="s">
        <v>1166</v>
      </c>
      <c r="D215" s="56" t="s">
        <v>1166</v>
      </c>
      <c r="E215" s="56" t="s">
        <v>1166</v>
      </c>
      <c r="F215" s="174" t="s">
        <v>135</v>
      </c>
      <c r="G215" s="175" t="s">
        <v>475</v>
      </c>
      <c r="H215" s="175" t="s">
        <v>475</v>
      </c>
      <c r="I215" s="175" t="s">
        <v>475</v>
      </c>
      <c r="J215" s="175" t="s">
        <v>475</v>
      </c>
      <c r="K215" s="198">
        <v>50000000</v>
      </c>
      <c r="L215" s="198">
        <v>50000000</v>
      </c>
      <c r="M215" s="198">
        <v>50000000</v>
      </c>
      <c r="N215" s="155">
        <f t="shared" si="26"/>
        <v>150000000</v>
      </c>
      <c r="O215" s="54" t="s">
        <v>1167</v>
      </c>
    </row>
    <row r="216" spans="1:74" s="15" customFormat="1" ht="37.5" customHeight="1">
      <c r="A216" s="67" t="s">
        <v>1158</v>
      </c>
      <c r="B216" s="177" t="s">
        <v>1169</v>
      </c>
      <c r="C216" s="178" t="s">
        <v>1170</v>
      </c>
      <c r="D216" s="178" t="s">
        <v>2697</v>
      </c>
      <c r="E216" s="178"/>
      <c r="F216" s="179" t="s">
        <v>1171</v>
      </c>
      <c r="G216" s="180" t="s">
        <v>475</v>
      </c>
      <c r="H216" s="180" t="s">
        <v>475</v>
      </c>
      <c r="I216" s="180" t="s">
        <v>475</v>
      </c>
      <c r="J216" s="180" t="s">
        <v>475</v>
      </c>
      <c r="K216" s="199">
        <v>54697500</v>
      </c>
      <c r="L216" s="199">
        <v>30690000</v>
      </c>
      <c r="M216" s="199">
        <v>0</v>
      </c>
      <c r="N216" s="199">
        <f t="shared" si="26"/>
        <v>85387500</v>
      </c>
      <c r="O216" s="200" t="s">
        <v>428</v>
      </c>
    </row>
    <row r="217" spans="1:74" s="15" customFormat="1" ht="37.5" customHeight="1">
      <c r="A217" s="67" t="s">
        <v>1161</v>
      </c>
      <c r="B217" s="177" t="s">
        <v>1173</v>
      </c>
      <c r="C217" s="178" t="s">
        <v>1174</v>
      </c>
      <c r="D217" s="178" t="s">
        <v>1174</v>
      </c>
      <c r="E217" s="178" t="s">
        <v>1174</v>
      </c>
      <c r="F217" s="179" t="s">
        <v>1171</v>
      </c>
      <c r="G217" s="180" t="s">
        <v>475</v>
      </c>
      <c r="H217" s="180" t="s">
        <v>475</v>
      </c>
      <c r="I217" s="180" t="s">
        <v>475</v>
      </c>
      <c r="J217" s="180" t="s">
        <v>475</v>
      </c>
      <c r="K217" s="199">
        <v>10209100</v>
      </c>
      <c r="L217" s="199">
        <v>10209100</v>
      </c>
      <c r="M217" s="199">
        <v>10209100</v>
      </c>
      <c r="N217" s="199">
        <f t="shared" si="26"/>
        <v>30627300</v>
      </c>
      <c r="O217" s="200" t="s">
        <v>428</v>
      </c>
    </row>
    <row r="218" spans="1:74" s="15" customFormat="1" ht="37.5" customHeight="1">
      <c r="A218" s="67"/>
      <c r="B218" s="177" t="s">
        <v>1176</v>
      </c>
      <c r="C218" s="178" t="s">
        <v>1177</v>
      </c>
      <c r="E218" s="178"/>
      <c r="F218" s="179" t="s">
        <v>1171</v>
      </c>
      <c r="G218" s="180"/>
      <c r="H218" s="180"/>
      <c r="I218" s="180"/>
      <c r="J218" s="180"/>
      <c r="K218" s="199">
        <v>2300000</v>
      </c>
      <c r="L218" s="199">
        <v>0</v>
      </c>
      <c r="M218" s="199">
        <v>0</v>
      </c>
      <c r="N218" s="199">
        <f t="shared" si="26"/>
        <v>2300000</v>
      </c>
      <c r="O218" s="200" t="s">
        <v>428</v>
      </c>
    </row>
    <row r="219" spans="1:74" s="15" customFormat="1" ht="37.5" customHeight="1">
      <c r="A219" s="67"/>
      <c r="B219" s="181" t="s">
        <v>1179</v>
      </c>
      <c r="C219" s="182" t="s">
        <v>1180</v>
      </c>
      <c r="D219" s="182"/>
      <c r="E219" s="183"/>
      <c r="F219" s="179" t="s">
        <v>1171</v>
      </c>
      <c r="G219" s="184"/>
      <c r="H219" s="184"/>
      <c r="I219" s="184"/>
      <c r="J219" s="184"/>
      <c r="K219" s="201">
        <v>3437500</v>
      </c>
      <c r="L219" s="201">
        <v>0</v>
      </c>
      <c r="M219" s="201"/>
      <c r="N219" s="201">
        <f t="shared" ref="N219:N222" si="27">SUM(K219:M219)</f>
        <v>3437500</v>
      </c>
      <c r="O219" s="202" t="s">
        <v>428</v>
      </c>
    </row>
    <row r="220" spans="1:74" s="15" customFormat="1" ht="37.5" customHeight="1">
      <c r="A220" s="67"/>
      <c r="B220" s="185" t="s">
        <v>1182</v>
      </c>
      <c r="C220" s="178" t="s">
        <v>1183</v>
      </c>
      <c r="D220" s="178" t="s">
        <v>2698</v>
      </c>
      <c r="E220" s="178" t="s">
        <v>2698</v>
      </c>
      <c r="F220" s="179" t="s">
        <v>1171</v>
      </c>
      <c r="G220" s="180" t="s">
        <v>475</v>
      </c>
      <c r="H220" s="180" t="s">
        <v>475</v>
      </c>
      <c r="I220" s="180" t="s">
        <v>475</v>
      </c>
      <c r="J220" s="180" t="s">
        <v>475</v>
      </c>
      <c r="K220" s="199">
        <v>4462500</v>
      </c>
      <c r="L220" s="199">
        <v>4462500</v>
      </c>
      <c r="M220" s="199">
        <v>4462500</v>
      </c>
      <c r="N220" s="199">
        <f t="shared" si="27"/>
        <v>13387500</v>
      </c>
      <c r="O220" s="180" t="s">
        <v>428</v>
      </c>
    </row>
    <row r="221" spans="1:74" s="15" customFormat="1" ht="37.5" customHeight="1">
      <c r="A221" s="67"/>
      <c r="B221" s="185" t="s">
        <v>1185</v>
      </c>
      <c r="C221" s="178" t="s">
        <v>1186</v>
      </c>
      <c r="D221" s="178" t="s">
        <v>2699</v>
      </c>
      <c r="E221" s="178" t="s">
        <v>2699</v>
      </c>
      <c r="F221" s="179" t="s">
        <v>1171</v>
      </c>
      <c r="G221" s="180"/>
      <c r="H221" s="180"/>
      <c r="I221" s="180" t="s">
        <v>475</v>
      </c>
      <c r="J221" s="180" t="s">
        <v>475</v>
      </c>
      <c r="K221" s="199">
        <v>315000</v>
      </c>
      <c r="L221" s="199">
        <v>315000</v>
      </c>
      <c r="M221" s="199">
        <v>315000</v>
      </c>
      <c r="N221" s="199">
        <f t="shared" si="27"/>
        <v>945000</v>
      </c>
      <c r="O221" s="180" t="s">
        <v>428</v>
      </c>
    </row>
    <row r="222" spans="1:74" s="15" customFormat="1" ht="37.5" customHeight="1">
      <c r="A222" s="67"/>
      <c r="B222" s="186" t="s">
        <v>1188</v>
      </c>
      <c r="C222" s="178" t="s">
        <v>1189</v>
      </c>
      <c r="D222" s="178" t="s">
        <v>2700</v>
      </c>
      <c r="E222" s="178" t="s">
        <v>2701</v>
      </c>
      <c r="F222" s="179" t="s">
        <v>1171</v>
      </c>
      <c r="G222" s="180" t="s">
        <v>475</v>
      </c>
      <c r="H222" s="180" t="s">
        <v>475</v>
      </c>
      <c r="I222" s="180" t="s">
        <v>475</v>
      </c>
      <c r="J222" s="180" t="s">
        <v>475</v>
      </c>
      <c r="K222" s="199">
        <v>16303400</v>
      </c>
      <c r="L222" s="199">
        <v>16303400</v>
      </c>
      <c r="M222" s="199">
        <v>16303400</v>
      </c>
      <c r="N222" s="199">
        <f t="shared" si="27"/>
        <v>48910200</v>
      </c>
      <c r="O222" s="200" t="s">
        <v>428</v>
      </c>
    </row>
    <row r="223" spans="1:74" s="15" customFormat="1" ht="37.5" customHeight="1">
      <c r="A223" s="67"/>
      <c r="B223" s="177" t="s">
        <v>1191</v>
      </c>
      <c r="C223" s="178" t="s">
        <v>1192</v>
      </c>
      <c r="D223" s="187"/>
      <c r="E223" s="187"/>
      <c r="F223" s="179" t="s">
        <v>1171</v>
      </c>
      <c r="G223" s="180" t="s">
        <v>475</v>
      </c>
      <c r="H223" s="180" t="s">
        <v>475</v>
      </c>
      <c r="I223" s="180"/>
      <c r="J223" s="180"/>
      <c r="K223" s="199">
        <v>2275000</v>
      </c>
      <c r="L223" s="199"/>
      <c r="M223" s="199"/>
      <c r="N223" s="199">
        <f t="shared" ref="N223:N224" si="28">SUM(K223:M223)</f>
        <v>2275000</v>
      </c>
      <c r="O223" s="200" t="s">
        <v>428</v>
      </c>
    </row>
    <row r="224" spans="1:74" s="15" customFormat="1" ht="37.5" customHeight="1">
      <c r="A224" s="67"/>
      <c r="B224" s="185" t="s">
        <v>1194</v>
      </c>
      <c r="C224" s="178" t="s">
        <v>1195</v>
      </c>
      <c r="D224" s="187"/>
      <c r="E224" s="187"/>
      <c r="F224" s="179" t="s">
        <v>1171</v>
      </c>
      <c r="G224" s="180" t="s">
        <v>475</v>
      </c>
      <c r="H224" s="180" t="s">
        <v>475</v>
      </c>
      <c r="I224" s="180"/>
      <c r="J224" s="180"/>
      <c r="K224" s="199">
        <v>3500000</v>
      </c>
      <c r="L224" s="199"/>
      <c r="M224" s="199"/>
      <c r="N224" s="199">
        <f t="shared" si="28"/>
        <v>3500000</v>
      </c>
      <c r="O224" s="200" t="s">
        <v>428</v>
      </c>
    </row>
    <row r="225" spans="1:15" s="13" customFormat="1" ht="22.2" customHeight="1">
      <c r="A225" s="43" t="s">
        <v>1196</v>
      </c>
      <c r="B225" s="43" t="s">
        <v>1197</v>
      </c>
      <c r="C225" s="113"/>
      <c r="D225" s="113"/>
      <c r="E225" s="113"/>
      <c r="F225" s="45"/>
      <c r="G225" s="45"/>
      <c r="H225" s="45"/>
      <c r="I225" s="45"/>
      <c r="J225" s="45"/>
      <c r="K225" s="203">
        <f t="shared" ref="K225:N225" si="29">+K226</f>
        <v>68000000</v>
      </c>
      <c r="L225" s="203">
        <f t="shared" si="29"/>
        <v>68000000</v>
      </c>
      <c r="M225" s="203"/>
      <c r="N225" s="203">
        <f t="shared" si="29"/>
        <v>258500000</v>
      </c>
      <c r="O225" s="203"/>
    </row>
    <row r="226" spans="1:15" s="13" customFormat="1" ht="26.4" customHeight="1">
      <c r="A226" s="46" t="s">
        <v>1198</v>
      </c>
      <c r="B226" s="188"/>
      <c r="C226" s="63"/>
      <c r="D226" s="63"/>
      <c r="E226" s="63"/>
      <c r="F226" s="64"/>
      <c r="G226" s="49"/>
      <c r="H226" s="49"/>
      <c r="I226" s="49"/>
      <c r="J226" s="49"/>
      <c r="K226" s="204">
        <f>SUM(K227:K235)</f>
        <v>68000000</v>
      </c>
      <c r="L226" s="204">
        <f>SUM(L227:L235)</f>
        <v>68000000</v>
      </c>
      <c r="M226" s="204"/>
      <c r="N226" s="204">
        <f>SUM(N227:N235)</f>
        <v>258500000</v>
      </c>
      <c r="O226" s="162"/>
    </row>
    <row r="227" spans="1:15" s="16" customFormat="1" ht="52.8">
      <c r="A227" s="50" t="s">
        <v>1199</v>
      </c>
      <c r="B227" s="69" t="s">
        <v>1200</v>
      </c>
      <c r="C227" s="56" t="s">
        <v>1201</v>
      </c>
      <c r="D227" s="65" t="s">
        <v>1201</v>
      </c>
      <c r="E227" s="65"/>
      <c r="F227" s="54" t="s">
        <v>111</v>
      </c>
      <c r="G227" s="67"/>
      <c r="H227" s="67" t="s">
        <v>475</v>
      </c>
      <c r="I227" s="67"/>
      <c r="J227" s="67" t="s">
        <v>475</v>
      </c>
      <c r="K227" s="94">
        <v>8000000</v>
      </c>
      <c r="L227" s="94">
        <v>8000000</v>
      </c>
      <c r="M227" s="94"/>
      <c r="N227" s="94">
        <f t="shared" ref="N227:N233" si="30">+K227+L227+M227</f>
        <v>16000000</v>
      </c>
      <c r="O227" s="128" t="s">
        <v>428</v>
      </c>
    </row>
    <row r="228" spans="1:15" s="16" customFormat="1" ht="39.6">
      <c r="A228" s="50" t="s">
        <v>1202</v>
      </c>
      <c r="B228" s="68" t="s">
        <v>1203</v>
      </c>
      <c r="C228" s="65" t="s">
        <v>1204</v>
      </c>
      <c r="D228" s="65" t="str">
        <f>C228</f>
        <v>Quinze (15) conventions accords de financement multilatéraux sont négociés</v>
      </c>
      <c r="E228" s="65" t="str">
        <f>D228</f>
        <v>Quinze (15) conventions accords de financement multilatéraux sont négociés</v>
      </c>
      <c r="F228" s="67" t="s">
        <v>111</v>
      </c>
      <c r="G228" s="67" t="s">
        <v>475</v>
      </c>
      <c r="H228" s="67" t="s">
        <v>475</v>
      </c>
      <c r="I228" s="67" t="s">
        <v>475</v>
      </c>
      <c r="J228" s="67" t="s">
        <v>475</v>
      </c>
      <c r="K228" s="94">
        <v>9000000</v>
      </c>
      <c r="L228" s="94">
        <f>K228</f>
        <v>9000000</v>
      </c>
      <c r="M228" s="94">
        <v>15000000</v>
      </c>
      <c r="N228" s="94">
        <f t="shared" si="30"/>
        <v>33000000</v>
      </c>
      <c r="O228" s="153" t="s">
        <v>428</v>
      </c>
    </row>
    <row r="229" spans="1:15" s="16" customFormat="1" ht="39.6">
      <c r="A229" s="50" t="s">
        <v>1205</v>
      </c>
      <c r="B229" s="69" t="s">
        <v>1206</v>
      </c>
      <c r="C229" s="65" t="s">
        <v>888</v>
      </c>
      <c r="D229" s="65" t="s">
        <v>2702</v>
      </c>
      <c r="E229" s="65" t="s">
        <v>2702</v>
      </c>
      <c r="F229" s="67" t="s">
        <v>111</v>
      </c>
      <c r="G229" s="67" t="s">
        <v>475</v>
      </c>
      <c r="H229" s="67" t="s">
        <v>475</v>
      </c>
      <c r="I229" s="67" t="s">
        <v>475</v>
      </c>
      <c r="J229" s="67" t="s">
        <v>475</v>
      </c>
      <c r="K229" s="94">
        <v>3500000</v>
      </c>
      <c r="L229" s="94">
        <v>3500000</v>
      </c>
      <c r="M229" s="94">
        <v>3500000</v>
      </c>
      <c r="N229" s="94">
        <f t="shared" si="30"/>
        <v>10500000</v>
      </c>
      <c r="O229" s="153" t="s">
        <v>428</v>
      </c>
    </row>
    <row r="230" spans="1:15" s="16" customFormat="1" ht="52.8">
      <c r="A230" s="50" t="s">
        <v>1207</v>
      </c>
      <c r="B230" s="56" t="s">
        <v>1208</v>
      </c>
      <c r="C230" s="65" t="s">
        <v>1209</v>
      </c>
      <c r="D230" s="65" t="s">
        <v>1209</v>
      </c>
      <c r="E230" s="65" t="s">
        <v>2703</v>
      </c>
      <c r="F230" s="67" t="s">
        <v>111</v>
      </c>
      <c r="G230" s="67" t="s">
        <v>475</v>
      </c>
      <c r="H230" s="67" t="s">
        <v>475</v>
      </c>
      <c r="I230" s="67" t="s">
        <v>475</v>
      </c>
      <c r="J230" s="67" t="s">
        <v>475</v>
      </c>
      <c r="K230" s="94">
        <v>16000000</v>
      </c>
      <c r="L230" s="94">
        <f>+K230</f>
        <v>16000000</v>
      </c>
      <c r="M230" s="94">
        <v>32500000</v>
      </c>
      <c r="N230" s="94">
        <f t="shared" si="30"/>
        <v>64500000</v>
      </c>
      <c r="O230" s="153" t="s">
        <v>428</v>
      </c>
    </row>
    <row r="231" spans="1:15" s="16" customFormat="1" ht="79.2">
      <c r="A231" s="50" t="s">
        <v>1210</v>
      </c>
      <c r="B231" s="56" t="s">
        <v>1211</v>
      </c>
      <c r="C231" s="65" t="s">
        <v>894</v>
      </c>
      <c r="D231" s="65" t="s">
        <v>894</v>
      </c>
      <c r="E231" s="65" t="s">
        <v>894</v>
      </c>
      <c r="F231" s="67" t="s">
        <v>111</v>
      </c>
      <c r="G231" s="67" t="s">
        <v>475</v>
      </c>
      <c r="H231" s="67" t="s">
        <v>475</v>
      </c>
      <c r="I231" s="67" t="s">
        <v>475</v>
      </c>
      <c r="J231" s="67" t="s">
        <v>475</v>
      </c>
      <c r="K231" s="94">
        <v>20000000</v>
      </c>
      <c r="L231" s="94">
        <f>K231</f>
        <v>20000000</v>
      </c>
      <c r="M231" s="94">
        <v>20000000</v>
      </c>
      <c r="N231" s="94">
        <f t="shared" si="30"/>
        <v>60000000</v>
      </c>
      <c r="O231" s="153" t="s">
        <v>428</v>
      </c>
    </row>
    <row r="232" spans="1:15" s="16" customFormat="1" ht="39.6">
      <c r="A232" s="50" t="s">
        <v>1212</v>
      </c>
      <c r="B232" s="68" t="s">
        <v>896</v>
      </c>
      <c r="C232" s="65" t="s">
        <v>1213</v>
      </c>
      <c r="D232" s="65" t="s">
        <v>1213</v>
      </c>
      <c r="E232" s="65" t="s">
        <v>2704</v>
      </c>
      <c r="F232" s="67" t="s">
        <v>111</v>
      </c>
      <c r="G232" s="67" t="s">
        <v>475</v>
      </c>
      <c r="H232" s="67" t="s">
        <v>475</v>
      </c>
      <c r="I232" s="67" t="s">
        <v>475</v>
      </c>
      <c r="J232" s="67" t="s">
        <v>475</v>
      </c>
      <c r="K232" s="94">
        <v>1500000</v>
      </c>
      <c r="L232" s="94">
        <v>1500000</v>
      </c>
      <c r="M232" s="94">
        <v>1500000</v>
      </c>
      <c r="N232" s="94">
        <f t="shared" si="30"/>
        <v>4500000</v>
      </c>
      <c r="O232" s="153" t="s">
        <v>428</v>
      </c>
    </row>
    <row r="233" spans="1:15" s="16" customFormat="1" ht="39.6">
      <c r="A233" s="50" t="s">
        <v>1214</v>
      </c>
      <c r="B233" s="68" t="s">
        <v>1215</v>
      </c>
      <c r="C233" s="65" t="s">
        <v>1216</v>
      </c>
      <c r="D233" s="65" t="s">
        <v>1216</v>
      </c>
      <c r="E233" s="65" t="s">
        <v>1216</v>
      </c>
      <c r="F233" s="67" t="s">
        <v>111</v>
      </c>
      <c r="G233" s="67" t="s">
        <v>475</v>
      </c>
      <c r="H233" s="67" t="s">
        <v>475</v>
      </c>
      <c r="I233" s="67" t="s">
        <v>475</v>
      </c>
      <c r="J233" s="67" t="s">
        <v>475</v>
      </c>
      <c r="K233" s="94">
        <v>10000000</v>
      </c>
      <c r="L233" s="94">
        <f>+K233</f>
        <v>10000000</v>
      </c>
      <c r="M233" s="94">
        <v>50000000</v>
      </c>
      <c r="N233" s="94">
        <f t="shared" si="30"/>
        <v>70000000</v>
      </c>
      <c r="O233" s="153" t="s">
        <v>428</v>
      </c>
    </row>
    <row r="234" spans="1:15" s="16" customFormat="1" ht="26.4">
      <c r="A234" s="50"/>
      <c r="B234" s="144" t="s">
        <v>1095</v>
      </c>
      <c r="C234" s="75" t="s">
        <v>1096</v>
      </c>
      <c r="D234" s="75" t="s">
        <v>1096</v>
      </c>
      <c r="E234" s="75" t="s">
        <v>1096</v>
      </c>
      <c r="F234" s="67" t="s">
        <v>60</v>
      </c>
      <c r="G234" s="54" t="s">
        <v>475</v>
      </c>
      <c r="H234" s="54" t="s">
        <v>475</v>
      </c>
      <c r="I234" s="54" t="s">
        <v>475</v>
      </c>
      <c r="J234" s="54" t="s">
        <v>475</v>
      </c>
      <c r="K234" s="205">
        <v>0</v>
      </c>
      <c r="L234" s="205">
        <v>0</v>
      </c>
      <c r="M234" s="205">
        <v>0</v>
      </c>
      <c r="N234" s="154">
        <f t="shared" ref="N234" si="31">SUM(K234:M234)</f>
        <v>0</v>
      </c>
      <c r="O234" s="153"/>
    </row>
    <row r="235" spans="1:15" s="16" customFormat="1" ht="79.2">
      <c r="A235" s="50" t="s">
        <v>2705</v>
      </c>
      <c r="B235" s="68" t="s">
        <v>1218</v>
      </c>
      <c r="C235" s="56" t="s">
        <v>1219</v>
      </c>
      <c r="D235" s="56" t="s">
        <v>2706</v>
      </c>
      <c r="E235" s="56" t="s">
        <v>2707</v>
      </c>
      <c r="F235" s="54" t="s">
        <v>60</v>
      </c>
      <c r="G235" s="54" t="s">
        <v>475</v>
      </c>
      <c r="H235" s="54" t="s">
        <v>475</v>
      </c>
      <c r="I235" s="54" t="s">
        <v>475</v>
      </c>
      <c r="J235" s="54" t="s">
        <v>475</v>
      </c>
      <c r="K235" s="154">
        <v>0</v>
      </c>
      <c r="L235" s="154">
        <v>0</v>
      </c>
      <c r="M235" s="154">
        <v>0</v>
      </c>
      <c r="N235" s="205">
        <f t="shared" ref="N235" si="32">SUM(K235:M235)</f>
        <v>0</v>
      </c>
      <c r="O235" s="128"/>
    </row>
    <row r="236" spans="1:15" s="13" customFormat="1" ht="22.2" customHeight="1">
      <c r="A236" s="43" t="s">
        <v>162</v>
      </c>
      <c r="B236" s="43" t="s">
        <v>1220</v>
      </c>
      <c r="C236" s="113"/>
      <c r="D236" s="113"/>
      <c r="E236" s="113"/>
      <c r="F236" s="45"/>
      <c r="G236" s="45"/>
      <c r="H236" s="45"/>
      <c r="I236" s="45"/>
      <c r="J236" s="45"/>
      <c r="K236" s="203">
        <f t="shared" ref="K236:N236" si="33">+K237</f>
        <v>20000000</v>
      </c>
      <c r="L236" s="203">
        <f t="shared" si="33"/>
        <v>20000000</v>
      </c>
      <c r="M236" s="203"/>
      <c r="N236" s="203">
        <f t="shared" si="33"/>
        <v>60000000</v>
      </c>
      <c r="O236" s="203"/>
    </row>
    <row r="237" spans="1:15" s="13" customFormat="1" ht="26.4" customHeight="1">
      <c r="A237" s="46" t="s">
        <v>1221</v>
      </c>
      <c r="B237" s="188"/>
      <c r="C237" s="63"/>
      <c r="D237" s="63"/>
      <c r="E237" s="63"/>
      <c r="F237" s="64"/>
      <c r="G237" s="49"/>
      <c r="H237" s="49"/>
      <c r="I237" s="49"/>
      <c r="J237" s="49"/>
      <c r="K237" s="204">
        <f t="shared" ref="K237:N237" si="34">SUM(K238:K239)</f>
        <v>20000000</v>
      </c>
      <c r="L237" s="204">
        <f t="shared" si="34"/>
        <v>20000000</v>
      </c>
      <c r="M237" s="204"/>
      <c r="N237" s="204">
        <f t="shared" si="34"/>
        <v>60000000</v>
      </c>
      <c r="O237" s="162"/>
    </row>
    <row r="238" spans="1:15" s="16" customFormat="1" ht="30" customHeight="1">
      <c r="A238" s="50" t="s">
        <v>1222</v>
      </c>
      <c r="B238" s="68" t="s">
        <v>2708</v>
      </c>
      <c r="C238" s="65" t="s">
        <v>1224</v>
      </c>
      <c r="D238" s="65" t="s">
        <v>1224</v>
      </c>
      <c r="E238" s="65" t="s">
        <v>1224</v>
      </c>
      <c r="F238" s="54" t="s">
        <v>60</v>
      </c>
      <c r="G238" s="54" t="s">
        <v>475</v>
      </c>
      <c r="H238" s="54" t="s">
        <v>475</v>
      </c>
      <c r="I238" s="54" t="s">
        <v>475</v>
      </c>
      <c r="J238" s="54" t="s">
        <v>475</v>
      </c>
      <c r="K238" s="154">
        <v>0</v>
      </c>
      <c r="L238" s="154">
        <v>0</v>
      </c>
      <c r="M238" s="154">
        <v>0</v>
      </c>
      <c r="N238" s="154">
        <f t="shared" ref="N238:N239" si="35">SUM(K238:M238)</f>
        <v>0</v>
      </c>
      <c r="O238" s="156"/>
    </row>
    <row r="239" spans="1:15" s="16" customFormat="1" ht="30" customHeight="1">
      <c r="A239" s="50" t="s">
        <v>1225</v>
      </c>
      <c r="B239" s="68" t="s">
        <v>2708</v>
      </c>
      <c r="C239" s="65" t="s">
        <v>1224</v>
      </c>
      <c r="D239" s="65" t="s">
        <v>1224</v>
      </c>
      <c r="E239" s="65" t="s">
        <v>1224</v>
      </c>
      <c r="F239" s="54" t="s">
        <v>60</v>
      </c>
      <c r="G239" s="54"/>
      <c r="H239" s="54"/>
      <c r="I239" s="54"/>
      <c r="J239" s="54"/>
      <c r="K239" s="155">
        <v>20000000</v>
      </c>
      <c r="L239" s="155">
        <v>20000000</v>
      </c>
      <c r="M239" s="155">
        <v>20000000</v>
      </c>
      <c r="N239" s="155">
        <f t="shared" si="35"/>
        <v>60000000</v>
      </c>
      <c r="O239" s="156" t="s">
        <v>983</v>
      </c>
    </row>
    <row r="240" spans="1:15" s="13" customFormat="1" ht="22.2" customHeight="1">
      <c r="A240" s="43" t="s">
        <v>1236</v>
      </c>
      <c r="B240" s="43" t="s">
        <v>1237</v>
      </c>
      <c r="C240" s="113"/>
      <c r="D240" s="113"/>
      <c r="E240" s="113"/>
      <c r="F240" s="113"/>
      <c r="G240" s="45"/>
      <c r="H240" s="45"/>
      <c r="I240" s="45"/>
      <c r="J240" s="45"/>
      <c r="K240" s="203">
        <f t="shared" ref="K240:N240" si="36">+K241</f>
        <v>182362000</v>
      </c>
      <c r="L240" s="203">
        <f t="shared" si="36"/>
        <v>197362000</v>
      </c>
      <c r="M240" s="203"/>
      <c r="N240" s="203">
        <f t="shared" si="36"/>
        <v>577086000</v>
      </c>
      <c r="O240" s="203"/>
    </row>
    <row r="241" spans="1:74" s="13" customFormat="1" ht="26.4" customHeight="1">
      <c r="A241" s="46" t="s">
        <v>1238</v>
      </c>
      <c r="B241" s="188"/>
      <c r="C241" s="63"/>
      <c r="D241" s="63"/>
      <c r="E241" s="63"/>
      <c r="F241" s="64"/>
      <c r="G241" s="49"/>
      <c r="H241" s="49"/>
      <c r="I241" s="49"/>
      <c r="J241" s="49"/>
      <c r="K241" s="204">
        <f t="shared" ref="K241:N241" si="37">SUM(K242:K260)</f>
        <v>182362000</v>
      </c>
      <c r="L241" s="204">
        <f t="shared" si="37"/>
        <v>197362000</v>
      </c>
      <c r="M241" s="204"/>
      <c r="N241" s="204">
        <f t="shared" si="37"/>
        <v>577086000</v>
      </c>
      <c r="O241" s="204"/>
    </row>
    <row r="242" spans="1:74" s="16" customFormat="1" ht="36" customHeight="1">
      <c r="A242" s="50" t="s">
        <v>1239</v>
      </c>
      <c r="B242" s="189" t="s">
        <v>1240</v>
      </c>
      <c r="C242" s="190" t="s">
        <v>1241</v>
      </c>
      <c r="D242" s="190" t="s">
        <v>2709</v>
      </c>
      <c r="E242" s="190" t="s">
        <v>2709</v>
      </c>
      <c r="F242" s="191" t="s">
        <v>177</v>
      </c>
      <c r="G242" s="192" t="s">
        <v>475</v>
      </c>
      <c r="H242" s="192" t="s">
        <v>475</v>
      </c>
      <c r="I242" s="192" t="s">
        <v>475</v>
      </c>
      <c r="J242" s="192" t="s">
        <v>475</v>
      </c>
      <c r="K242" s="206">
        <v>500000</v>
      </c>
      <c r="L242" s="207">
        <v>500000</v>
      </c>
      <c r="M242" s="207">
        <v>500000</v>
      </c>
      <c r="N242" s="207">
        <f>SUM(K242:M242)</f>
        <v>1500000</v>
      </c>
      <c r="O242" s="208" t="s">
        <v>2593</v>
      </c>
    </row>
    <row r="243" spans="1:74" s="16" customFormat="1" ht="36" customHeight="1">
      <c r="A243" s="50"/>
      <c r="B243" s="190" t="s">
        <v>1243</v>
      </c>
      <c r="C243" s="190" t="s">
        <v>1244</v>
      </c>
      <c r="D243" s="190" t="s">
        <v>2710</v>
      </c>
      <c r="E243" s="190" t="s">
        <v>2710</v>
      </c>
      <c r="F243" s="191" t="s">
        <v>177</v>
      </c>
      <c r="G243" s="192"/>
      <c r="H243" s="192" t="s">
        <v>475</v>
      </c>
      <c r="I243" s="192" t="s">
        <v>475</v>
      </c>
      <c r="J243" s="192" t="s">
        <v>475</v>
      </c>
      <c r="K243" s="206">
        <v>9300000</v>
      </c>
      <c r="L243" s="206">
        <v>9300000</v>
      </c>
      <c r="M243" s="206">
        <v>9300000</v>
      </c>
      <c r="N243" s="207">
        <f t="shared" ref="N243:N260" si="38">SUM(K243:M243)</f>
        <v>27900000</v>
      </c>
      <c r="O243" s="208" t="s">
        <v>2593</v>
      </c>
    </row>
    <row r="244" spans="1:74" s="16" customFormat="1" ht="36" customHeight="1">
      <c r="A244" s="50" t="s">
        <v>1242</v>
      </c>
      <c r="B244" s="189" t="s">
        <v>1246</v>
      </c>
      <c r="C244" s="190" t="s">
        <v>1247</v>
      </c>
      <c r="D244" s="190" t="s">
        <v>2711</v>
      </c>
      <c r="E244" s="190" t="s">
        <v>2711</v>
      </c>
      <c r="F244" s="191" t="s">
        <v>177</v>
      </c>
      <c r="G244" s="192"/>
      <c r="H244" s="192" t="s">
        <v>475</v>
      </c>
      <c r="I244" s="192" t="s">
        <v>475</v>
      </c>
      <c r="J244" s="192" t="s">
        <v>475</v>
      </c>
      <c r="K244" s="206">
        <v>12794000</v>
      </c>
      <c r="L244" s="206">
        <v>12794000</v>
      </c>
      <c r="M244" s="206">
        <v>12794000</v>
      </c>
      <c r="N244" s="207">
        <f t="shared" si="38"/>
        <v>38382000</v>
      </c>
      <c r="O244" s="208" t="s">
        <v>2593</v>
      </c>
    </row>
    <row r="245" spans="1:74" s="16" customFormat="1" ht="36" customHeight="1">
      <c r="A245" s="50" t="s">
        <v>1245</v>
      </c>
      <c r="B245" s="189" t="s">
        <v>1249</v>
      </c>
      <c r="C245" s="190" t="s">
        <v>1250</v>
      </c>
      <c r="D245" s="190" t="s">
        <v>2712</v>
      </c>
      <c r="E245" s="190" t="s">
        <v>2712</v>
      </c>
      <c r="F245" s="191" t="s">
        <v>177</v>
      </c>
      <c r="G245" s="192"/>
      <c r="H245" s="192" t="s">
        <v>475</v>
      </c>
      <c r="I245" s="192" t="s">
        <v>475</v>
      </c>
      <c r="J245" s="192" t="s">
        <v>475</v>
      </c>
      <c r="K245" s="206">
        <v>7898000</v>
      </c>
      <c r="L245" s="206">
        <v>7898000</v>
      </c>
      <c r="M245" s="206">
        <v>7898000</v>
      </c>
      <c r="N245" s="207">
        <f t="shared" si="38"/>
        <v>23694000</v>
      </c>
      <c r="O245" s="208" t="s">
        <v>2593</v>
      </c>
    </row>
    <row r="246" spans="1:74" s="16" customFormat="1" ht="36" customHeight="1">
      <c r="A246" s="50"/>
      <c r="B246" s="190" t="s">
        <v>1252</v>
      </c>
      <c r="C246" s="190" t="s">
        <v>1253</v>
      </c>
      <c r="D246" s="190" t="s">
        <v>1253</v>
      </c>
      <c r="E246" s="190" t="s">
        <v>1253</v>
      </c>
      <c r="F246" s="191" t="s">
        <v>177</v>
      </c>
      <c r="G246" s="192" t="s">
        <v>475</v>
      </c>
      <c r="H246" s="192" t="s">
        <v>475</v>
      </c>
      <c r="I246" s="192" t="s">
        <v>475</v>
      </c>
      <c r="J246" s="192" t="s">
        <v>475</v>
      </c>
      <c r="K246" s="206">
        <v>0</v>
      </c>
      <c r="L246" s="206">
        <v>0</v>
      </c>
      <c r="M246" s="206">
        <v>0</v>
      </c>
      <c r="N246" s="207">
        <f t="shared" si="38"/>
        <v>0</v>
      </c>
      <c r="O246" s="208" t="s">
        <v>1254</v>
      </c>
    </row>
    <row r="247" spans="1:74" s="16" customFormat="1" ht="36" customHeight="1">
      <c r="A247" s="50"/>
      <c r="B247" s="190" t="s">
        <v>1256</v>
      </c>
      <c r="C247" s="190" t="s">
        <v>1257</v>
      </c>
      <c r="D247" s="190" t="s">
        <v>2713</v>
      </c>
      <c r="E247" s="190" t="s">
        <v>2713</v>
      </c>
      <c r="F247" s="191" t="s">
        <v>177</v>
      </c>
      <c r="G247" s="192"/>
      <c r="H247" s="192" t="s">
        <v>475</v>
      </c>
      <c r="I247" s="192" t="s">
        <v>475</v>
      </c>
      <c r="J247" s="192" t="s">
        <v>475</v>
      </c>
      <c r="K247" s="206">
        <v>5970000</v>
      </c>
      <c r="L247" s="206">
        <v>5970000</v>
      </c>
      <c r="M247" s="206">
        <v>5970000</v>
      </c>
      <c r="N247" s="207">
        <f t="shared" si="38"/>
        <v>17910000</v>
      </c>
      <c r="O247" s="208" t="s">
        <v>1254</v>
      </c>
    </row>
    <row r="248" spans="1:74" s="16" customFormat="1" ht="36" customHeight="1">
      <c r="A248" s="50"/>
      <c r="B248" s="190" t="s">
        <v>1259</v>
      </c>
      <c r="C248" s="190" t="s">
        <v>1260</v>
      </c>
      <c r="D248" s="190" t="s">
        <v>2714</v>
      </c>
      <c r="E248" s="190" t="s">
        <v>2714</v>
      </c>
      <c r="F248" s="191" t="s">
        <v>177</v>
      </c>
      <c r="G248" s="192"/>
      <c r="H248" s="192" t="s">
        <v>475</v>
      </c>
      <c r="I248" s="192" t="s">
        <v>475</v>
      </c>
      <c r="J248" s="192" t="s">
        <v>475</v>
      </c>
      <c r="K248" s="206">
        <v>7300000</v>
      </c>
      <c r="L248" s="206">
        <v>7300000</v>
      </c>
      <c r="M248" s="206">
        <v>7300000</v>
      </c>
      <c r="N248" s="207">
        <f t="shared" si="38"/>
        <v>21900000</v>
      </c>
      <c r="O248" s="208" t="s">
        <v>1254</v>
      </c>
    </row>
    <row r="249" spans="1:74" s="16" customFormat="1" ht="36" customHeight="1">
      <c r="A249" s="50"/>
      <c r="B249" s="189" t="s">
        <v>1262</v>
      </c>
      <c r="C249" s="190" t="s">
        <v>1263</v>
      </c>
      <c r="D249" s="190" t="s">
        <v>2715</v>
      </c>
      <c r="E249" s="190" t="s">
        <v>2715</v>
      </c>
      <c r="F249" s="191" t="s">
        <v>177</v>
      </c>
      <c r="G249" s="192" t="s">
        <v>475</v>
      </c>
      <c r="H249" s="192" t="s">
        <v>475</v>
      </c>
      <c r="I249" s="192" t="s">
        <v>475</v>
      </c>
      <c r="J249" s="192" t="s">
        <v>475</v>
      </c>
      <c r="K249" s="209">
        <v>10000000</v>
      </c>
      <c r="L249" s="209">
        <v>10000000</v>
      </c>
      <c r="M249" s="209">
        <v>10000000</v>
      </c>
      <c r="N249" s="207">
        <f t="shared" si="38"/>
        <v>30000000</v>
      </c>
      <c r="O249" s="208" t="s">
        <v>2593</v>
      </c>
    </row>
    <row r="250" spans="1:74" s="16" customFormat="1" ht="36" customHeight="1">
      <c r="A250" s="50"/>
      <c r="B250" s="190" t="s">
        <v>1265</v>
      </c>
      <c r="C250" s="190" t="s">
        <v>1266</v>
      </c>
      <c r="D250" s="190" t="s">
        <v>2716</v>
      </c>
      <c r="E250" s="190" t="s">
        <v>2716</v>
      </c>
      <c r="F250" s="191" t="s">
        <v>177</v>
      </c>
      <c r="G250" s="192" t="s">
        <v>475</v>
      </c>
      <c r="H250" s="192" t="s">
        <v>475</v>
      </c>
      <c r="I250" s="192" t="s">
        <v>475</v>
      </c>
      <c r="J250" s="192" t="s">
        <v>475</v>
      </c>
      <c r="K250" s="209">
        <v>12100000</v>
      </c>
      <c r="L250" s="209">
        <v>12100000</v>
      </c>
      <c r="M250" s="209">
        <v>12100000</v>
      </c>
      <c r="N250" s="207">
        <f t="shared" si="38"/>
        <v>36300000</v>
      </c>
      <c r="O250" s="208" t="s">
        <v>1254</v>
      </c>
    </row>
    <row r="251" spans="1:74" s="16" customFormat="1" ht="36" customHeight="1">
      <c r="A251" s="50"/>
      <c r="B251" s="190" t="s">
        <v>1268</v>
      </c>
      <c r="C251" s="190" t="s">
        <v>1269</v>
      </c>
      <c r="D251" s="190" t="s">
        <v>1269</v>
      </c>
      <c r="E251" s="190" t="s">
        <v>1269</v>
      </c>
      <c r="F251" s="191" t="s">
        <v>177</v>
      </c>
      <c r="G251" s="192"/>
      <c r="H251" s="192"/>
      <c r="I251" s="192"/>
      <c r="J251" s="192" t="s">
        <v>475</v>
      </c>
      <c r="K251" s="209">
        <v>5500000</v>
      </c>
      <c r="L251" s="209">
        <v>5500000</v>
      </c>
      <c r="M251" s="209">
        <v>5500000</v>
      </c>
      <c r="N251" s="207">
        <f t="shared" si="38"/>
        <v>16500000</v>
      </c>
      <c r="O251" s="208" t="s">
        <v>2593</v>
      </c>
    </row>
    <row r="252" spans="1:74" s="16" customFormat="1" ht="36" customHeight="1">
      <c r="A252" s="50"/>
      <c r="B252" s="190" t="s">
        <v>1271</v>
      </c>
      <c r="C252" s="190" t="s">
        <v>1272</v>
      </c>
      <c r="D252" s="190" t="s">
        <v>2717</v>
      </c>
      <c r="E252" s="190" t="s">
        <v>2717</v>
      </c>
      <c r="F252" s="191" t="s">
        <v>177</v>
      </c>
      <c r="G252" s="192"/>
      <c r="H252" s="192" t="s">
        <v>475</v>
      </c>
      <c r="I252" s="192" t="s">
        <v>475</v>
      </c>
      <c r="J252" s="192" t="s">
        <v>475</v>
      </c>
      <c r="K252" s="209">
        <v>500000</v>
      </c>
      <c r="L252" s="209">
        <v>500000</v>
      </c>
      <c r="M252" s="209">
        <v>500000</v>
      </c>
      <c r="N252" s="207">
        <f t="shared" si="38"/>
        <v>1500000</v>
      </c>
      <c r="O252" s="208" t="s">
        <v>2593</v>
      </c>
    </row>
    <row r="253" spans="1:74" s="16" customFormat="1" ht="36" customHeight="1">
      <c r="A253" s="50"/>
      <c r="B253" s="190" t="s">
        <v>1274</v>
      </c>
      <c r="C253" s="190" t="s">
        <v>1275</v>
      </c>
      <c r="D253" s="190" t="s">
        <v>1275</v>
      </c>
      <c r="E253" s="190" t="s">
        <v>1275</v>
      </c>
      <c r="F253" s="191" t="s">
        <v>177</v>
      </c>
      <c r="G253" s="192"/>
      <c r="H253" s="192" t="s">
        <v>475</v>
      </c>
      <c r="I253" s="192" t="s">
        <v>475</v>
      </c>
      <c r="J253" s="192" t="s">
        <v>475</v>
      </c>
      <c r="K253" s="209">
        <v>5500000</v>
      </c>
      <c r="L253" s="209">
        <v>5500000</v>
      </c>
      <c r="M253" s="209">
        <v>5500000</v>
      </c>
      <c r="N253" s="207">
        <f t="shared" si="38"/>
        <v>16500000</v>
      </c>
      <c r="O253" s="208" t="s">
        <v>2593</v>
      </c>
    </row>
    <row r="254" spans="1:74" s="16" customFormat="1" ht="36" customHeight="1">
      <c r="A254" s="50" t="s">
        <v>1248</v>
      </c>
      <c r="B254" s="190" t="s">
        <v>1277</v>
      </c>
      <c r="C254" s="190" t="s">
        <v>1278</v>
      </c>
      <c r="D254" s="190"/>
      <c r="E254" s="190"/>
      <c r="F254" s="191" t="s">
        <v>177</v>
      </c>
      <c r="G254" s="192" t="s">
        <v>475</v>
      </c>
      <c r="H254" s="192" t="s">
        <v>475</v>
      </c>
      <c r="I254" s="192" t="s">
        <v>475</v>
      </c>
      <c r="J254" s="192" t="s">
        <v>475</v>
      </c>
      <c r="K254" s="209">
        <v>4000000</v>
      </c>
      <c r="L254" s="207"/>
      <c r="M254" s="207"/>
      <c r="N254" s="207">
        <f t="shared" si="38"/>
        <v>4000000</v>
      </c>
      <c r="O254" s="208" t="s">
        <v>2593</v>
      </c>
    </row>
    <row r="255" spans="1:74" s="12" customFormat="1" ht="31.5" customHeight="1">
      <c r="A255" s="895" t="s">
        <v>1251</v>
      </c>
      <c r="B255" s="910" t="s">
        <v>1280</v>
      </c>
      <c r="C255" s="72" t="s">
        <v>1281</v>
      </c>
      <c r="D255" s="193"/>
      <c r="E255" s="193"/>
      <c r="F255" s="165" t="s">
        <v>138</v>
      </c>
      <c r="G255" s="54" t="s">
        <v>475</v>
      </c>
      <c r="H255" s="54"/>
      <c r="I255" s="54"/>
      <c r="J255" s="54"/>
      <c r="K255" s="85">
        <v>10000000</v>
      </c>
      <c r="L255" s="85"/>
      <c r="M255" s="85"/>
      <c r="N255" s="85">
        <f t="shared" si="38"/>
        <v>10000000</v>
      </c>
      <c r="O255" s="54" t="s">
        <v>428</v>
      </c>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row>
    <row r="256" spans="1:74" s="12" customFormat="1" ht="39.6">
      <c r="A256" s="895"/>
      <c r="B256" s="910"/>
      <c r="C256" s="56" t="s">
        <v>1283</v>
      </c>
      <c r="D256" s="56" t="s">
        <v>2718</v>
      </c>
      <c r="E256" s="56" t="s">
        <v>2719</v>
      </c>
      <c r="F256" s="165" t="s">
        <v>138</v>
      </c>
      <c r="G256" s="54" t="s">
        <v>475</v>
      </c>
      <c r="H256" s="54" t="s">
        <v>475</v>
      </c>
      <c r="I256" s="54" t="s">
        <v>475</v>
      </c>
      <c r="J256" s="54" t="s">
        <v>475</v>
      </c>
      <c r="K256" s="85">
        <v>20000000</v>
      </c>
      <c r="L256" s="85">
        <v>30000000</v>
      </c>
      <c r="M256" s="85">
        <v>30000000</v>
      </c>
      <c r="N256" s="85">
        <f t="shared" si="38"/>
        <v>80000000</v>
      </c>
      <c r="O256" s="54" t="s">
        <v>428</v>
      </c>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row>
    <row r="257" spans="1:74" s="12" customFormat="1" ht="37.5" customHeight="1">
      <c r="A257" s="895"/>
      <c r="B257" s="910"/>
      <c r="C257" s="56" t="s">
        <v>1285</v>
      </c>
      <c r="D257" s="56" t="s">
        <v>2720</v>
      </c>
      <c r="E257" s="56" t="s">
        <v>2721</v>
      </c>
      <c r="F257" s="165" t="s">
        <v>138</v>
      </c>
      <c r="G257" s="54" t="s">
        <v>475</v>
      </c>
      <c r="H257" s="54" t="s">
        <v>475</v>
      </c>
      <c r="I257" s="54" t="s">
        <v>475</v>
      </c>
      <c r="J257" s="54" t="s">
        <v>475</v>
      </c>
      <c r="K257" s="85">
        <v>70000000</v>
      </c>
      <c r="L257" s="85">
        <v>80000000</v>
      </c>
      <c r="M257" s="85">
        <v>80000000</v>
      </c>
      <c r="N257" s="85">
        <f t="shared" si="38"/>
        <v>230000000</v>
      </c>
      <c r="O257" s="54" t="s">
        <v>428</v>
      </c>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row>
    <row r="258" spans="1:74" s="12" customFormat="1" ht="27.9" customHeight="1">
      <c r="A258" s="895"/>
      <c r="B258" s="910"/>
      <c r="C258" s="72" t="s">
        <v>1287</v>
      </c>
      <c r="D258" s="72" t="s">
        <v>2722</v>
      </c>
      <c r="E258" s="72" t="s">
        <v>2723</v>
      </c>
      <c r="F258" s="165" t="s">
        <v>138</v>
      </c>
      <c r="G258" s="54" t="s">
        <v>475</v>
      </c>
      <c r="H258" s="54" t="s">
        <v>475</v>
      </c>
      <c r="I258" s="54" t="s">
        <v>475</v>
      </c>
      <c r="J258" s="54" t="s">
        <v>475</v>
      </c>
      <c r="K258" s="85">
        <v>1000000</v>
      </c>
      <c r="L258" s="85">
        <v>10000000</v>
      </c>
      <c r="M258" s="85">
        <v>10000000</v>
      </c>
      <c r="N258" s="85">
        <f t="shared" si="38"/>
        <v>21000000</v>
      </c>
      <c r="O258" s="54" t="s">
        <v>428</v>
      </c>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row>
    <row r="259" spans="1:74" s="12" customFormat="1" ht="42" customHeight="1">
      <c r="A259" s="907" t="s">
        <v>1255</v>
      </c>
      <c r="B259" s="911" t="s">
        <v>1289</v>
      </c>
      <c r="C259" s="65" t="s">
        <v>2724</v>
      </c>
      <c r="D259" s="65" t="s">
        <v>2725</v>
      </c>
      <c r="E259" s="65" t="s">
        <v>2725</v>
      </c>
      <c r="F259" s="165" t="s">
        <v>138</v>
      </c>
      <c r="G259" s="54" t="s">
        <v>475</v>
      </c>
      <c r="H259" s="54" t="s">
        <v>475</v>
      </c>
      <c r="I259" s="54" t="s">
        <v>475</v>
      </c>
      <c r="J259" s="54" t="s">
        <v>475</v>
      </c>
      <c r="K259" s="85">
        <v>0</v>
      </c>
      <c r="L259" s="85">
        <v>0</v>
      </c>
      <c r="M259" s="85">
        <v>0</v>
      </c>
      <c r="N259" s="85">
        <f t="shared" si="38"/>
        <v>0</v>
      </c>
      <c r="O259" s="54" t="s">
        <v>428</v>
      </c>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row>
    <row r="260" spans="1:74" s="12" customFormat="1" ht="34.5" customHeight="1">
      <c r="A260" s="907"/>
      <c r="B260" s="911"/>
      <c r="C260" s="72" t="s">
        <v>2726</v>
      </c>
      <c r="D260" s="72" t="s">
        <v>2727</v>
      </c>
      <c r="E260" s="72" t="s">
        <v>2727</v>
      </c>
      <c r="F260" s="165" t="s">
        <v>138</v>
      </c>
      <c r="G260" s="54" t="s">
        <v>475</v>
      </c>
      <c r="H260" s="54" t="s">
        <v>475</v>
      </c>
      <c r="I260" s="54" t="s">
        <v>475</v>
      </c>
      <c r="J260" s="54" t="s">
        <v>475</v>
      </c>
      <c r="K260" s="85">
        <v>0</v>
      </c>
      <c r="L260" s="85">
        <v>0</v>
      </c>
      <c r="M260" s="85">
        <v>0</v>
      </c>
      <c r="N260" s="85">
        <f t="shared" si="38"/>
        <v>0</v>
      </c>
      <c r="O260" s="54" t="s">
        <v>428</v>
      </c>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row>
    <row r="261" spans="1:74" s="13" customFormat="1" ht="22.2" customHeight="1">
      <c r="A261" s="43" t="s">
        <v>182</v>
      </c>
      <c r="B261" s="43" t="s">
        <v>1290</v>
      </c>
      <c r="C261" s="43"/>
      <c r="D261" s="43"/>
      <c r="E261" s="43"/>
      <c r="F261" s="43"/>
      <c r="G261" s="45"/>
      <c r="H261" s="45"/>
      <c r="I261" s="45"/>
      <c r="J261" s="45"/>
      <c r="K261" s="203">
        <f t="shared" ref="K261:N261" si="39">+K262</f>
        <v>15000000</v>
      </c>
      <c r="L261" s="203">
        <f t="shared" si="39"/>
        <v>15000000</v>
      </c>
      <c r="M261" s="203"/>
      <c r="N261" s="203">
        <f t="shared" si="39"/>
        <v>45000000</v>
      </c>
      <c r="O261" s="203"/>
    </row>
    <row r="262" spans="1:74" s="13" customFormat="1" ht="26.4" customHeight="1">
      <c r="A262" s="46" t="s">
        <v>1291</v>
      </c>
      <c r="B262" s="47"/>
      <c r="C262" s="63"/>
      <c r="D262" s="63"/>
      <c r="E262" s="63"/>
      <c r="F262" s="64"/>
      <c r="G262" s="49"/>
      <c r="H262" s="49"/>
      <c r="I262" s="49"/>
      <c r="J262" s="49"/>
      <c r="K262" s="204">
        <f t="shared" ref="K262:N262" si="40">SUM(K263)</f>
        <v>15000000</v>
      </c>
      <c r="L262" s="204">
        <f t="shared" si="40"/>
        <v>15000000</v>
      </c>
      <c r="M262" s="204"/>
      <c r="N262" s="204">
        <f t="shared" si="40"/>
        <v>45000000</v>
      </c>
      <c r="O262" s="204"/>
    </row>
    <row r="263" spans="1:74" s="17" customFormat="1" ht="39.6">
      <c r="A263" s="54" t="s">
        <v>1292</v>
      </c>
      <c r="B263" s="68" t="s">
        <v>1293</v>
      </c>
      <c r="C263" s="210" t="s">
        <v>2728</v>
      </c>
      <c r="D263" s="210" t="s">
        <v>2729</v>
      </c>
      <c r="E263" s="210" t="s">
        <v>2729</v>
      </c>
      <c r="F263" s="168" t="s">
        <v>138</v>
      </c>
      <c r="G263" s="54" t="s">
        <v>475</v>
      </c>
      <c r="H263" s="54" t="s">
        <v>475</v>
      </c>
      <c r="I263" s="54" t="s">
        <v>475</v>
      </c>
      <c r="J263" s="54" t="s">
        <v>475</v>
      </c>
      <c r="K263" s="85">
        <v>15000000</v>
      </c>
      <c r="L263" s="85">
        <v>15000000</v>
      </c>
      <c r="M263" s="85">
        <v>15000000</v>
      </c>
      <c r="N263" s="85">
        <f>SUM(K263:M263)</f>
        <v>45000000</v>
      </c>
      <c r="O263" s="54" t="s">
        <v>428</v>
      </c>
    </row>
    <row r="264" spans="1:74" s="2" customFormat="1" ht="21" customHeight="1">
      <c r="A264" s="41">
        <v>3</v>
      </c>
      <c r="B264" s="41" t="s">
        <v>1295</v>
      </c>
      <c r="C264" s="36"/>
      <c r="D264" s="36"/>
      <c r="E264" s="36"/>
      <c r="F264" s="36"/>
      <c r="G264" s="37"/>
      <c r="H264" s="37"/>
      <c r="I264" s="37"/>
      <c r="J264" s="37"/>
      <c r="K264" s="161" t="e">
        <f>+K265+K280+K303+K309+K313+K324+K330+K355+K374</f>
        <v>#VALUE!</v>
      </c>
      <c r="L264" s="161" t="e">
        <f>+L265+L280+L303+L309+L313+L324+L330+L355+L374</f>
        <v>#VALUE!</v>
      </c>
      <c r="M264" s="161"/>
      <c r="N264" s="161" t="e">
        <f>+N265+N280+N303+N309+N313+N324+N330+N355+N374</f>
        <v>#VALUE!</v>
      </c>
      <c r="O264" s="161"/>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row>
    <row r="265" spans="1:74" ht="22.2" customHeight="1">
      <c r="A265" s="43" t="s">
        <v>1296</v>
      </c>
      <c r="B265" s="43" t="s">
        <v>1297</v>
      </c>
      <c r="C265" s="113"/>
      <c r="D265" s="113"/>
      <c r="E265" s="113"/>
      <c r="F265" s="113"/>
      <c r="G265" s="45"/>
      <c r="H265" s="45"/>
      <c r="I265" s="45"/>
      <c r="J265" s="45"/>
      <c r="K265" s="133">
        <f t="shared" ref="K265:O265" si="41">+K266</f>
        <v>218393000</v>
      </c>
      <c r="L265" s="133">
        <f t="shared" si="41"/>
        <v>198393000</v>
      </c>
      <c r="M265" s="133"/>
      <c r="N265" s="133">
        <f t="shared" si="41"/>
        <v>612679000</v>
      </c>
      <c r="O265" s="133">
        <f t="shared" si="41"/>
        <v>0</v>
      </c>
    </row>
    <row r="266" spans="1:74" ht="26.4" customHeight="1">
      <c r="A266" s="46" t="s">
        <v>1298</v>
      </c>
      <c r="B266" s="47"/>
      <c r="C266" s="63"/>
      <c r="D266" s="63"/>
      <c r="E266" s="63"/>
      <c r="F266" s="64"/>
      <c r="G266" s="49"/>
      <c r="H266" s="49"/>
      <c r="I266" s="49"/>
      <c r="J266" s="49"/>
      <c r="K266" s="93">
        <f>SUM(K267:K278)</f>
        <v>218393000</v>
      </c>
      <c r="L266" s="93">
        <f>SUM(L267:L278)</f>
        <v>198393000</v>
      </c>
      <c r="M266" s="93"/>
      <c r="N266" s="93">
        <f>SUM(N267:N278)</f>
        <v>612679000</v>
      </c>
      <c r="O266" s="93"/>
    </row>
    <row r="267" spans="1:74" ht="35.700000000000003" customHeight="1">
      <c r="A267" s="50" t="s">
        <v>1299</v>
      </c>
      <c r="B267" s="898" t="s">
        <v>1300</v>
      </c>
      <c r="C267" s="56" t="s">
        <v>1301</v>
      </c>
      <c r="D267" s="56" t="s">
        <v>2730</v>
      </c>
      <c r="E267" s="56" t="s">
        <v>2731</v>
      </c>
      <c r="F267" s="54" t="s">
        <v>66</v>
      </c>
      <c r="G267" s="67" t="s">
        <v>475</v>
      </c>
      <c r="H267" s="33" t="s">
        <v>475</v>
      </c>
      <c r="I267" s="54"/>
      <c r="J267" s="67"/>
      <c r="K267" s="223">
        <v>22895000</v>
      </c>
      <c r="L267" s="223">
        <v>22895000</v>
      </c>
      <c r="M267" s="223">
        <v>22895000</v>
      </c>
      <c r="N267" s="224">
        <f t="shared" ref="N267:N279" si="42">SUM(K267:M267)</f>
        <v>68685000</v>
      </c>
      <c r="O267" s="95" t="s">
        <v>428</v>
      </c>
    </row>
    <row r="268" spans="1:74" ht="26.4" customHeight="1">
      <c r="A268" s="50"/>
      <c r="B268" s="898"/>
      <c r="C268" s="56" t="s">
        <v>1303</v>
      </c>
      <c r="D268" s="56" t="s">
        <v>2732</v>
      </c>
      <c r="E268" s="56" t="s">
        <v>2733</v>
      </c>
      <c r="F268" s="54" t="s">
        <v>66</v>
      </c>
      <c r="G268" s="67"/>
      <c r="H268" s="33" t="s">
        <v>475</v>
      </c>
      <c r="I268" s="33" t="s">
        <v>475</v>
      </c>
      <c r="J268" s="67"/>
      <c r="K268" s="223">
        <v>41345000</v>
      </c>
      <c r="L268" s="223">
        <v>41345000</v>
      </c>
      <c r="M268" s="223">
        <v>41345000</v>
      </c>
      <c r="N268" s="224">
        <f t="shared" si="42"/>
        <v>124035000</v>
      </c>
      <c r="O268" s="95" t="s">
        <v>428</v>
      </c>
    </row>
    <row r="269" spans="1:74" ht="55.2" customHeight="1">
      <c r="A269" s="50"/>
      <c r="B269" s="898"/>
      <c r="C269" s="212" t="s">
        <v>1305</v>
      </c>
      <c r="D269" s="212" t="s">
        <v>2734</v>
      </c>
      <c r="E269" s="212" t="s">
        <v>2735</v>
      </c>
      <c r="F269" s="54" t="s">
        <v>66</v>
      </c>
      <c r="G269" s="67"/>
      <c r="H269" s="54"/>
      <c r="I269" s="54" t="s">
        <v>475</v>
      </c>
      <c r="J269" s="67"/>
      <c r="K269" s="223" t="s">
        <v>555</v>
      </c>
      <c r="L269" s="223" t="s">
        <v>555</v>
      </c>
      <c r="M269" s="223" t="s">
        <v>555</v>
      </c>
      <c r="N269" s="224">
        <f t="shared" si="42"/>
        <v>0</v>
      </c>
      <c r="O269" s="89" t="s">
        <v>428</v>
      </c>
    </row>
    <row r="270" spans="1:74" ht="27.6" customHeight="1">
      <c r="A270" s="50"/>
      <c r="B270" s="898"/>
      <c r="C270" s="212" t="s">
        <v>1307</v>
      </c>
      <c r="D270" s="212" t="s">
        <v>1307</v>
      </c>
      <c r="E270" s="212" t="s">
        <v>1307</v>
      </c>
      <c r="F270" s="54" t="s">
        <v>66</v>
      </c>
      <c r="G270" s="67"/>
      <c r="H270" s="54" t="s">
        <v>475</v>
      </c>
      <c r="I270" s="54"/>
      <c r="J270" s="67"/>
      <c r="K270" s="223">
        <v>0</v>
      </c>
      <c r="L270" s="223">
        <v>0</v>
      </c>
      <c r="M270" s="223">
        <v>0</v>
      </c>
      <c r="N270" s="224">
        <f t="shared" si="42"/>
        <v>0</v>
      </c>
      <c r="O270" s="89"/>
    </row>
    <row r="271" spans="1:74" ht="26.4" customHeight="1">
      <c r="A271" s="50"/>
      <c r="B271" s="898"/>
      <c r="C271" s="56" t="s">
        <v>1309</v>
      </c>
      <c r="D271" s="56" t="s">
        <v>2736</v>
      </c>
      <c r="E271" s="56" t="s">
        <v>2737</v>
      </c>
      <c r="F271" s="54" t="s">
        <v>66</v>
      </c>
      <c r="G271" s="67"/>
      <c r="H271" s="54"/>
      <c r="I271" s="54" t="s">
        <v>475</v>
      </c>
      <c r="J271" s="67"/>
      <c r="K271" s="223">
        <v>60153000</v>
      </c>
      <c r="L271" s="223">
        <v>60153000</v>
      </c>
      <c r="M271" s="223">
        <v>60153000</v>
      </c>
      <c r="N271" s="224">
        <f t="shared" si="42"/>
        <v>180459000</v>
      </c>
      <c r="O271" s="89" t="s">
        <v>428</v>
      </c>
    </row>
    <row r="272" spans="1:74" ht="23.25" customHeight="1">
      <c r="A272" s="50"/>
      <c r="B272" s="898"/>
      <c r="C272" s="56" t="s">
        <v>1311</v>
      </c>
      <c r="D272" s="56" t="s">
        <v>2738</v>
      </c>
      <c r="E272" s="56" t="s">
        <v>2739</v>
      </c>
      <c r="F272" s="54" t="s">
        <v>66</v>
      </c>
      <c r="G272" s="67" t="s">
        <v>475</v>
      </c>
      <c r="H272" s="54"/>
      <c r="I272" s="54"/>
      <c r="J272" s="54"/>
      <c r="K272" s="223">
        <v>60000000</v>
      </c>
      <c r="L272" s="223">
        <v>60000000</v>
      </c>
      <c r="M272" s="223">
        <v>60000000</v>
      </c>
      <c r="N272" s="224">
        <f t="shared" si="42"/>
        <v>180000000</v>
      </c>
      <c r="O272" s="95" t="s">
        <v>428</v>
      </c>
    </row>
    <row r="273" spans="1:15" ht="30" customHeight="1">
      <c r="A273" s="50"/>
      <c r="B273" s="898"/>
      <c r="C273" s="56" t="s">
        <v>1314</v>
      </c>
      <c r="D273" s="56" t="s">
        <v>2740</v>
      </c>
      <c r="E273" s="56" t="s">
        <v>2741</v>
      </c>
      <c r="F273" s="54" t="s">
        <v>66</v>
      </c>
      <c r="G273" s="54"/>
      <c r="H273" s="54"/>
      <c r="I273" s="54" t="s">
        <v>475</v>
      </c>
      <c r="J273" s="54" t="s">
        <v>475</v>
      </c>
      <c r="K273" s="132">
        <v>6000000</v>
      </c>
      <c r="L273" s="132">
        <v>6000000</v>
      </c>
      <c r="M273" s="132">
        <v>6000000</v>
      </c>
      <c r="N273" s="224">
        <f t="shared" si="42"/>
        <v>18000000</v>
      </c>
      <c r="O273" s="89" t="s">
        <v>428</v>
      </c>
    </row>
    <row r="274" spans="1:15" ht="26.4" customHeight="1">
      <c r="A274" s="50" t="s">
        <v>1304</v>
      </c>
      <c r="B274" s="898" t="s">
        <v>1316</v>
      </c>
      <c r="C274" s="56" t="s">
        <v>1317</v>
      </c>
      <c r="D274" s="56" t="s">
        <v>2742</v>
      </c>
      <c r="E274" s="56"/>
      <c r="F274" s="54" t="s">
        <v>66</v>
      </c>
      <c r="G274" s="213"/>
      <c r="H274" s="213"/>
      <c r="I274" s="213"/>
      <c r="J274" s="54" t="s">
        <v>475</v>
      </c>
      <c r="K274" s="132">
        <v>1000000</v>
      </c>
      <c r="L274" s="132">
        <v>1000000</v>
      </c>
      <c r="M274" s="132"/>
      <c r="N274" s="224">
        <f t="shared" si="42"/>
        <v>2000000</v>
      </c>
      <c r="O274" s="89" t="s">
        <v>428</v>
      </c>
    </row>
    <row r="275" spans="1:15" ht="57" customHeight="1">
      <c r="A275" s="50"/>
      <c r="B275" s="898"/>
      <c r="C275" s="56" t="s">
        <v>1319</v>
      </c>
      <c r="D275" s="56" t="s">
        <v>1319</v>
      </c>
      <c r="E275" s="56" t="s">
        <v>2743</v>
      </c>
      <c r="F275" s="54" t="s">
        <v>66</v>
      </c>
      <c r="G275" s="54" t="s">
        <v>475</v>
      </c>
      <c r="H275" s="54" t="s">
        <v>475</v>
      </c>
      <c r="I275" s="213"/>
      <c r="J275" s="213"/>
      <c r="K275" s="132">
        <v>12000000</v>
      </c>
      <c r="L275" s="132">
        <v>4000000</v>
      </c>
      <c r="M275" s="132">
        <v>4000000</v>
      </c>
      <c r="N275" s="224">
        <f t="shared" si="42"/>
        <v>20000000</v>
      </c>
      <c r="O275" s="89" t="s">
        <v>428</v>
      </c>
    </row>
    <row r="276" spans="1:15" ht="26.4" customHeight="1">
      <c r="A276" s="50"/>
      <c r="B276" s="898"/>
      <c r="C276" s="56" t="s">
        <v>1321</v>
      </c>
      <c r="D276" s="56" t="s">
        <v>2744</v>
      </c>
      <c r="E276" s="56" t="s">
        <v>2744</v>
      </c>
      <c r="F276" s="54" t="s">
        <v>66</v>
      </c>
      <c r="G276" s="213"/>
      <c r="H276" s="213"/>
      <c r="I276" s="54" t="s">
        <v>475</v>
      </c>
      <c r="J276" s="213"/>
      <c r="K276" s="132">
        <v>1500000</v>
      </c>
      <c r="L276" s="132">
        <v>1500000</v>
      </c>
      <c r="M276" s="132">
        <v>1500000</v>
      </c>
      <c r="N276" s="224">
        <f t="shared" si="42"/>
        <v>4500000</v>
      </c>
      <c r="O276" s="89" t="s">
        <v>428</v>
      </c>
    </row>
    <row r="277" spans="1:15" ht="26.4" customHeight="1">
      <c r="A277" s="50"/>
      <c r="B277" s="898"/>
      <c r="C277" s="56" t="s">
        <v>1323</v>
      </c>
      <c r="D277" s="56"/>
      <c r="E277" s="56"/>
      <c r="F277" s="54" t="s">
        <v>66</v>
      </c>
      <c r="G277" s="54" t="s">
        <v>475</v>
      </c>
      <c r="H277" s="54" t="s">
        <v>475</v>
      </c>
      <c r="I277" s="213"/>
      <c r="J277" s="213"/>
      <c r="K277" s="132">
        <v>12000000</v>
      </c>
      <c r="L277" s="132"/>
      <c r="M277" s="132"/>
      <c r="N277" s="224">
        <f t="shared" si="42"/>
        <v>12000000</v>
      </c>
      <c r="O277" s="89" t="s">
        <v>428</v>
      </c>
    </row>
    <row r="278" spans="1:15" ht="39.6" customHeight="1">
      <c r="A278" s="50"/>
      <c r="B278" s="898"/>
      <c r="C278" s="56" t="s">
        <v>1325</v>
      </c>
      <c r="D278" s="56" t="s">
        <v>1325</v>
      </c>
      <c r="E278" s="56" t="s">
        <v>1325</v>
      </c>
      <c r="F278" s="54" t="s">
        <v>66</v>
      </c>
      <c r="G278" s="54" t="s">
        <v>475</v>
      </c>
      <c r="H278" s="54" t="s">
        <v>475</v>
      </c>
      <c r="I278" s="54" t="s">
        <v>475</v>
      </c>
      <c r="J278" s="54" t="s">
        <v>475</v>
      </c>
      <c r="K278" s="132">
        <v>1500000</v>
      </c>
      <c r="L278" s="132">
        <v>1500000</v>
      </c>
      <c r="M278" s="132"/>
      <c r="N278" s="224">
        <f t="shared" si="42"/>
        <v>3000000</v>
      </c>
      <c r="O278" s="89" t="s">
        <v>428</v>
      </c>
    </row>
    <row r="279" spans="1:15" ht="39.6" customHeight="1">
      <c r="A279" s="50"/>
      <c r="B279" s="68" t="s">
        <v>1327</v>
      </c>
      <c r="C279" s="56" t="s">
        <v>1328</v>
      </c>
      <c r="D279" s="56"/>
      <c r="E279" s="56"/>
      <c r="F279" s="54" t="s">
        <v>66</v>
      </c>
      <c r="G279" s="54" t="s">
        <v>475</v>
      </c>
      <c r="H279" s="54" t="s">
        <v>475</v>
      </c>
      <c r="I279" s="54"/>
      <c r="J279" s="54"/>
      <c r="K279" s="132">
        <v>75000000</v>
      </c>
      <c r="L279" s="132"/>
      <c r="M279" s="132"/>
      <c r="N279" s="224">
        <f t="shared" si="42"/>
        <v>75000000</v>
      </c>
      <c r="O279" s="89" t="s">
        <v>428</v>
      </c>
    </row>
    <row r="280" spans="1:15" ht="22.2" customHeight="1">
      <c r="A280" s="43" t="s">
        <v>1329</v>
      </c>
      <c r="B280" s="43" t="s">
        <v>1330</v>
      </c>
      <c r="C280" s="113"/>
      <c r="D280" s="113"/>
      <c r="E280" s="113"/>
      <c r="F280" s="113"/>
      <c r="G280" s="45"/>
      <c r="H280" s="45"/>
      <c r="I280" s="45"/>
      <c r="J280" s="45"/>
      <c r="K280" s="133">
        <f>+K281+K292+K294</f>
        <v>3105657000</v>
      </c>
      <c r="L280" s="133">
        <f>+L281+L292+L294</f>
        <v>334626000</v>
      </c>
      <c r="M280" s="133"/>
      <c r="N280" s="133">
        <f>+N281+N292+N294</f>
        <v>3768509000</v>
      </c>
      <c r="O280" s="133"/>
    </row>
    <row r="281" spans="1:15" ht="26.4" customHeight="1">
      <c r="A281" s="46" t="s">
        <v>1331</v>
      </c>
      <c r="B281" s="188"/>
      <c r="C281" s="214"/>
      <c r="D281" s="214"/>
      <c r="E281" s="214"/>
      <c r="F281" s="64"/>
      <c r="G281" s="215"/>
      <c r="H281" s="215"/>
      <c r="I281" s="215"/>
      <c r="J281" s="215"/>
      <c r="K281" s="225">
        <f>SUM(K282:K291)</f>
        <v>269057000</v>
      </c>
      <c r="L281" s="225">
        <f>SUM(L282:L291)</f>
        <v>191626000</v>
      </c>
      <c r="M281" s="225"/>
      <c r="N281" s="225">
        <f>SUM(N282:N291)</f>
        <v>648909000</v>
      </c>
      <c r="O281" s="225"/>
    </row>
    <row r="282" spans="1:15" ht="39.6" customHeight="1">
      <c r="A282" s="50" t="s">
        <v>1332</v>
      </c>
      <c r="B282" s="68" t="s">
        <v>1333</v>
      </c>
      <c r="C282" s="56" t="s">
        <v>1334</v>
      </c>
      <c r="D282" s="56" t="s">
        <v>2745</v>
      </c>
      <c r="E282" s="56" t="s">
        <v>2746</v>
      </c>
      <c r="F282" s="54" t="s">
        <v>66</v>
      </c>
      <c r="G282" s="67"/>
      <c r="H282" s="54" t="s">
        <v>475</v>
      </c>
      <c r="I282" s="54" t="s">
        <v>475</v>
      </c>
      <c r="J282" s="67"/>
      <c r="K282" s="223">
        <v>96500000</v>
      </c>
      <c r="L282" s="223">
        <v>96500000</v>
      </c>
      <c r="M282" s="223">
        <v>96500000</v>
      </c>
      <c r="N282" s="224">
        <f>SUM(K282:M282)</f>
        <v>289500000</v>
      </c>
      <c r="O282" s="95" t="s">
        <v>428</v>
      </c>
    </row>
    <row r="283" spans="1:15" ht="39.6" customHeight="1">
      <c r="A283" s="50" t="s">
        <v>1335</v>
      </c>
      <c r="B283" s="56" t="s">
        <v>1336</v>
      </c>
      <c r="C283" s="56" t="s">
        <v>1337</v>
      </c>
      <c r="D283" s="56" t="s">
        <v>1337</v>
      </c>
      <c r="E283" s="56" t="s">
        <v>1337</v>
      </c>
      <c r="F283" s="54" t="s">
        <v>66</v>
      </c>
      <c r="G283" s="54" t="s">
        <v>475</v>
      </c>
      <c r="H283" s="54" t="s">
        <v>475</v>
      </c>
      <c r="I283" s="54" t="s">
        <v>475</v>
      </c>
      <c r="J283" s="54" t="s">
        <v>475</v>
      </c>
      <c r="K283" s="132">
        <v>9476000</v>
      </c>
      <c r="L283" s="132">
        <v>9476000</v>
      </c>
      <c r="M283" s="132">
        <v>9476000</v>
      </c>
      <c r="N283" s="226">
        <f t="shared" ref="N283:N291" si="43">SUM(K283:M283)</f>
        <v>28428000</v>
      </c>
      <c r="O283" s="89" t="s">
        <v>428</v>
      </c>
    </row>
    <row r="284" spans="1:15" ht="57.45" customHeight="1">
      <c r="A284" s="50" t="s">
        <v>1338</v>
      </c>
      <c r="B284" s="56" t="s">
        <v>1339</v>
      </c>
      <c r="C284" s="56" t="s">
        <v>1340</v>
      </c>
      <c r="D284" s="56" t="s">
        <v>2747</v>
      </c>
      <c r="E284" s="56" t="s">
        <v>2748</v>
      </c>
      <c r="F284" s="54" t="s">
        <v>66</v>
      </c>
      <c r="G284" s="54" t="s">
        <v>475</v>
      </c>
      <c r="H284" s="54"/>
      <c r="I284" s="54"/>
      <c r="J284" s="54"/>
      <c r="K284" s="132">
        <v>30500000</v>
      </c>
      <c r="L284" s="132">
        <v>30500000</v>
      </c>
      <c r="M284" s="132">
        <v>30500000</v>
      </c>
      <c r="N284" s="226">
        <f t="shared" si="43"/>
        <v>91500000</v>
      </c>
      <c r="O284" s="89" t="s">
        <v>428</v>
      </c>
    </row>
    <row r="285" spans="1:15" ht="57.45" customHeight="1">
      <c r="A285" s="50"/>
      <c r="B285" s="56" t="s">
        <v>1342</v>
      </c>
      <c r="C285" s="56" t="s">
        <v>1343</v>
      </c>
      <c r="D285" s="56" t="s">
        <v>1343</v>
      </c>
      <c r="E285" s="56" t="s">
        <v>1343</v>
      </c>
      <c r="F285" s="54" t="s">
        <v>66</v>
      </c>
      <c r="G285" s="54" t="s">
        <v>475</v>
      </c>
      <c r="H285" s="54" t="s">
        <v>475</v>
      </c>
      <c r="I285" s="54" t="s">
        <v>475</v>
      </c>
      <c r="J285" s="54" t="s">
        <v>475</v>
      </c>
      <c r="K285" s="132">
        <v>55150000</v>
      </c>
      <c r="L285" s="132">
        <v>55150000</v>
      </c>
      <c r="M285" s="132">
        <v>55150000</v>
      </c>
      <c r="N285" s="226">
        <f t="shared" si="43"/>
        <v>165450000</v>
      </c>
      <c r="O285" s="89" t="s">
        <v>428</v>
      </c>
    </row>
    <row r="286" spans="1:15" ht="66">
      <c r="A286" s="50" t="s">
        <v>1348</v>
      </c>
      <c r="B286" s="56" t="s">
        <v>1345</v>
      </c>
      <c r="C286" s="56" t="s">
        <v>1346</v>
      </c>
      <c r="D286" s="56" t="s">
        <v>1346</v>
      </c>
      <c r="E286" s="56" t="s">
        <v>1346</v>
      </c>
      <c r="F286" s="54" t="s">
        <v>1347</v>
      </c>
      <c r="G286" s="216" t="s">
        <v>475</v>
      </c>
      <c r="H286" s="216" t="s">
        <v>475</v>
      </c>
      <c r="I286" s="216" t="s">
        <v>475</v>
      </c>
      <c r="J286" s="216" t="s">
        <v>475</v>
      </c>
      <c r="K286" s="85">
        <v>15000000</v>
      </c>
      <c r="L286" s="85"/>
      <c r="M286" s="85"/>
      <c r="N286" s="120">
        <f t="shared" si="43"/>
        <v>15000000</v>
      </c>
      <c r="O286" s="89" t="s">
        <v>428</v>
      </c>
    </row>
    <row r="287" spans="1:15" ht="39.6">
      <c r="A287" s="50" t="s">
        <v>1351</v>
      </c>
      <c r="B287" s="56" t="s">
        <v>1349</v>
      </c>
      <c r="C287" s="56" t="s">
        <v>1350</v>
      </c>
      <c r="D287" s="56" t="s">
        <v>1350</v>
      </c>
      <c r="E287" s="56" t="s">
        <v>1350</v>
      </c>
      <c r="F287" s="54" t="s">
        <v>1347</v>
      </c>
      <c r="G287" s="216" t="s">
        <v>475</v>
      </c>
      <c r="H287" s="216" t="s">
        <v>475</v>
      </c>
      <c r="I287" s="216" t="s">
        <v>475</v>
      </c>
      <c r="J287" s="216" t="s">
        <v>475</v>
      </c>
      <c r="K287" s="85">
        <v>15000000</v>
      </c>
      <c r="L287" s="85"/>
      <c r="M287" s="85"/>
      <c r="N287" s="120">
        <f t="shared" si="43"/>
        <v>15000000</v>
      </c>
      <c r="O287" s="89" t="s">
        <v>428</v>
      </c>
    </row>
    <row r="288" spans="1:15" ht="30" customHeight="1">
      <c r="A288" s="50" t="s">
        <v>1354</v>
      </c>
      <c r="B288" s="56" t="s">
        <v>1352</v>
      </c>
      <c r="C288" s="56" t="s">
        <v>1353</v>
      </c>
      <c r="D288" s="56" t="s">
        <v>2749</v>
      </c>
      <c r="E288" s="56" t="s">
        <v>2750</v>
      </c>
      <c r="F288" s="54" t="s">
        <v>1347</v>
      </c>
      <c r="G288" s="216" t="s">
        <v>475</v>
      </c>
      <c r="H288" s="216" t="s">
        <v>475</v>
      </c>
      <c r="I288" s="216" t="s">
        <v>475</v>
      </c>
      <c r="J288" s="216" t="s">
        <v>475</v>
      </c>
      <c r="K288" s="85">
        <v>3400000</v>
      </c>
      <c r="L288" s="85"/>
      <c r="M288" s="85"/>
      <c r="N288" s="120"/>
      <c r="O288" s="89"/>
    </row>
    <row r="289" spans="1:15" ht="45.6" customHeight="1">
      <c r="A289" s="50" t="s">
        <v>1358</v>
      </c>
      <c r="B289" s="56" t="s">
        <v>1355</v>
      </c>
      <c r="C289" s="56" t="s">
        <v>1356</v>
      </c>
      <c r="D289" s="56" t="s">
        <v>1356</v>
      </c>
      <c r="E289" s="56" t="s">
        <v>1356</v>
      </c>
      <c r="F289" s="54" t="s">
        <v>1347</v>
      </c>
      <c r="G289" s="54"/>
      <c r="H289" s="54"/>
      <c r="I289" s="54"/>
      <c r="J289" s="216" t="s">
        <v>475</v>
      </c>
      <c r="K289" s="94">
        <v>30000000</v>
      </c>
      <c r="L289" s="94"/>
      <c r="M289" s="94"/>
      <c r="N289" s="120">
        <f t="shared" si="43"/>
        <v>30000000</v>
      </c>
      <c r="O289" s="89" t="s">
        <v>1357</v>
      </c>
    </row>
    <row r="290" spans="1:15" ht="45.6" customHeight="1">
      <c r="A290" s="50"/>
      <c r="B290" s="68" t="s">
        <v>1359</v>
      </c>
      <c r="C290" s="56" t="s">
        <v>1360</v>
      </c>
      <c r="D290" s="56" t="s">
        <v>1360</v>
      </c>
      <c r="E290" s="56" t="s">
        <v>1360</v>
      </c>
      <c r="F290" s="54" t="s">
        <v>1347</v>
      </c>
      <c r="G290" s="216" t="s">
        <v>475</v>
      </c>
      <c r="H290" s="216" t="s">
        <v>475</v>
      </c>
      <c r="I290" s="216" t="s">
        <v>475</v>
      </c>
      <c r="J290" s="216" t="s">
        <v>475</v>
      </c>
      <c r="K290" s="85">
        <v>5031000</v>
      </c>
      <c r="L290" s="85"/>
      <c r="M290" s="85"/>
      <c r="N290" s="120">
        <f t="shared" si="43"/>
        <v>5031000</v>
      </c>
      <c r="O290" s="89" t="s">
        <v>1107</v>
      </c>
    </row>
    <row r="291" spans="1:15" ht="75.45" customHeight="1">
      <c r="A291" s="50" t="s">
        <v>1361</v>
      </c>
      <c r="B291" s="56" t="s">
        <v>1362</v>
      </c>
      <c r="C291" s="56" t="s">
        <v>1363</v>
      </c>
      <c r="D291" s="56"/>
      <c r="E291" s="56"/>
      <c r="F291" s="54" t="s">
        <v>1347</v>
      </c>
      <c r="G291" s="216"/>
      <c r="H291" s="216" t="s">
        <v>475</v>
      </c>
      <c r="I291" s="216" t="s">
        <v>475</v>
      </c>
      <c r="J291" s="216" t="s">
        <v>475</v>
      </c>
      <c r="K291" s="85">
        <v>9000000</v>
      </c>
      <c r="L291" s="94"/>
      <c r="M291" s="94"/>
      <c r="N291" s="120">
        <f t="shared" si="43"/>
        <v>9000000</v>
      </c>
      <c r="O291" s="89" t="s">
        <v>428</v>
      </c>
    </row>
    <row r="292" spans="1:15" ht="26.4" customHeight="1">
      <c r="A292" s="46" t="s">
        <v>1364</v>
      </c>
      <c r="B292" s="188"/>
      <c r="C292" s="214"/>
      <c r="D292" s="214"/>
      <c r="E292" s="214"/>
      <c r="F292" s="64"/>
      <c r="G292" s="215"/>
      <c r="H292" s="215"/>
      <c r="I292" s="215"/>
      <c r="J292" s="215"/>
      <c r="K292" s="225">
        <f t="shared" ref="K292:N292" si="44">SUM(K293)</f>
        <v>138000000</v>
      </c>
      <c r="L292" s="225">
        <f t="shared" si="44"/>
        <v>143000000</v>
      </c>
      <c r="M292" s="225"/>
      <c r="N292" s="225">
        <f t="shared" si="44"/>
        <v>421000000</v>
      </c>
      <c r="O292" s="227"/>
    </row>
    <row r="293" spans="1:15" ht="52.95" customHeight="1">
      <c r="A293" s="50" t="s">
        <v>1365</v>
      </c>
      <c r="B293" s="68" t="s">
        <v>1366</v>
      </c>
      <c r="C293" s="217" t="s">
        <v>1367</v>
      </c>
      <c r="D293" s="217" t="s">
        <v>1367</v>
      </c>
      <c r="E293" s="217" t="s">
        <v>1367</v>
      </c>
      <c r="F293" s="54" t="s">
        <v>60</v>
      </c>
      <c r="G293" s="54" t="s">
        <v>475</v>
      </c>
      <c r="H293" s="54" t="s">
        <v>475</v>
      </c>
      <c r="I293" s="54" t="s">
        <v>475</v>
      </c>
      <c r="J293" s="54" t="s">
        <v>475</v>
      </c>
      <c r="K293" s="124">
        <v>138000000</v>
      </c>
      <c r="L293" s="124">
        <v>143000000</v>
      </c>
      <c r="M293" s="124">
        <v>140000000</v>
      </c>
      <c r="N293" s="228">
        <f>SUM(K293:M293)</f>
        <v>421000000</v>
      </c>
      <c r="O293" s="229" t="s">
        <v>428</v>
      </c>
    </row>
    <row r="294" spans="1:15" ht="38.1" customHeight="1">
      <c r="A294" s="46" t="s">
        <v>1368</v>
      </c>
      <c r="B294" s="188"/>
      <c r="C294" s="218"/>
      <c r="D294" s="218"/>
      <c r="E294" s="218"/>
      <c r="F294" s="219"/>
      <c r="G294" s="220"/>
      <c r="H294" s="220"/>
      <c r="I294" s="220"/>
      <c r="J294" s="220"/>
      <c r="K294" s="225">
        <f>SUM(K295:K302)</f>
        <v>2698600000</v>
      </c>
      <c r="L294" s="225">
        <f>SUM(L295:L302)</f>
        <v>0</v>
      </c>
      <c r="M294" s="225"/>
      <c r="N294" s="225">
        <f>SUM(N295:N302)</f>
        <v>2698600000</v>
      </c>
      <c r="O294" s="225"/>
    </row>
    <row r="295" spans="1:15" ht="44.4" customHeight="1">
      <c r="A295" s="50" t="s">
        <v>1369</v>
      </c>
      <c r="B295" s="68" t="s">
        <v>1370</v>
      </c>
      <c r="C295" s="221" t="s">
        <v>1371</v>
      </c>
      <c r="D295" s="221" t="s">
        <v>1371</v>
      </c>
      <c r="E295" s="221" t="s">
        <v>1371</v>
      </c>
      <c r="F295" s="54" t="s">
        <v>1347</v>
      </c>
      <c r="G295" s="216"/>
      <c r="H295" s="216"/>
      <c r="I295" s="216" t="s">
        <v>475</v>
      </c>
      <c r="J295" s="216" t="s">
        <v>475</v>
      </c>
      <c r="K295" s="85">
        <v>9000000</v>
      </c>
      <c r="L295" s="94"/>
      <c r="M295" s="94"/>
      <c r="N295" s="120">
        <f t="shared" ref="N295:N302" si="45">SUM(K295:M295)</f>
        <v>9000000</v>
      </c>
      <c r="O295" s="87" t="s">
        <v>428</v>
      </c>
    </row>
    <row r="296" spans="1:15" ht="30" customHeight="1">
      <c r="A296" s="50" t="s">
        <v>1372</v>
      </c>
      <c r="B296" s="68" t="s">
        <v>1373</v>
      </c>
      <c r="C296" s="56" t="s">
        <v>1374</v>
      </c>
      <c r="D296" s="56" t="s">
        <v>2751</v>
      </c>
      <c r="E296" s="56" t="s">
        <v>2752</v>
      </c>
      <c r="F296" s="54" t="s">
        <v>1347</v>
      </c>
      <c r="G296" s="216"/>
      <c r="H296" s="216" t="s">
        <v>475</v>
      </c>
      <c r="I296" s="216" t="s">
        <v>475</v>
      </c>
      <c r="J296" s="216" t="s">
        <v>475</v>
      </c>
      <c r="K296" s="230">
        <v>130000000</v>
      </c>
      <c r="L296" s="85"/>
      <c r="M296" s="85"/>
      <c r="N296" s="120">
        <f t="shared" si="45"/>
        <v>130000000</v>
      </c>
      <c r="O296" s="89" t="s">
        <v>1357</v>
      </c>
    </row>
    <row r="297" spans="1:15" ht="30" customHeight="1">
      <c r="A297" s="50" t="s">
        <v>1375</v>
      </c>
      <c r="B297" s="68" t="s">
        <v>1376</v>
      </c>
      <c r="C297" s="56" t="s">
        <v>1377</v>
      </c>
      <c r="D297" s="56" t="s">
        <v>2753</v>
      </c>
      <c r="E297" s="56" t="s">
        <v>2753</v>
      </c>
      <c r="F297" s="54" t="s">
        <v>1347</v>
      </c>
      <c r="G297" s="216"/>
      <c r="H297" s="216" t="s">
        <v>475</v>
      </c>
      <c r="I297" s="216" t="s">
        <v>475</v>
      </c>
      <c r="J297" s="216" t="s">
        <v>475</v>
      </c>
      <c r="K297" s="230">
        <v>2534600000</v>
      </c>
      <c r="L297" s="85"/>
      <c r="M297" s="85"/>
      <c r="N297" s="120">
        <f t="shared" si="45"/>
        <v>2534600000</v>
      </c>
      <c r="O297" s="89"/>
    </row>
    <row r="298" spans="1:15" ht="42.9" customHeight="1">
      <c r="A298" s="50" t="s">
        <v>1378</v>
      </c>
      <c r="B298" s="68" t="s">
        <v>1379</v>
      </c>
      <c r="C298" s="56" t="s">
        <v>1380</v>
      </c>
      <c r="D298" s="56" t="s">
        <v>2754</v>
      </c>
      <c r="E298" s="56" t="s">
        <v>2755</v>
      </c>
      <c r="F298" s="54" t="s">
        <v>1347</v>
      </c>
      <c r="G298" s="216"/>
      <c r="H298" s="216" t="s">
        <v>475</v>
      </c>
      <c r="I298" s="216" t="s">
        <v>475</v>
      </c>
      <c r="J298" s="216" t="s">
        <v>475</v>
      </c>
      <c r="K298" s="231">
        <v>20000000</v>
      </c>
      <c r="L298" s="94">
        <v>0</v>
      </c>
      <c r="M298" s="94"/>
      <c r="N298" s="120">
        <f t="shared" si="45"/>
        <v>20000000</v>
      </c>
      <c r="O298" s="87" t="s">
        <v>1357</v>
      </c>
    </row>
    <row r="299" spans="1:15" ht="36" customHeight="1">
      <c r="A299" s="50" t="s">
        <v>1381</v>
      </c>
      <c r="B299" s="68" t="s">
        <v>1382</v>
      </c>
      <c r="C299" s="56" t="s">
        <v>1383</v>
      </c>
      <c r="D299" s="56" t="s">
        <v>1383</v>
      </c>
      <c r="E299" s="56" t="s">
        <v>1383</v>
      </c>
      <c r="F299" s="54" t="s">
        <v>1347</v>
      </c>
      <c r="G299" s="216" t="s">
        <v>475</v>
      </c>
      <c r="H299" s="216"/>
      <c r="I299" s="216"/>
      <c r="J299" s="216"/>
      <c r="K299" s="94" t="s">
        <v>555</v>
      </c>
      <c r="L299" s="94"/>
      <c r="M299" s="94"/>
      <c r="N299" s="120">
        <f t="shared" si="45"/>
        <v>0</v>
      </c>
      <c r="O299" s="87" t="s">
        <v>428</v>
      </c>
    </row>
    <row r="300" spans="1:15" ht="37.5" customHeight="1">
      <c r="A300" s="50" t="s">
        <v>1384</v>
      </c>
      <c r="B300" s="56" t="s">
        <v>1385</v>
      </c>
      <c r="C300" s="56" t="s">
        <v>1386</v>
      </c>
      <c r="D300" s="56" t="s">
        <v>1386</v>
      </c>
      <c r="E300" s="56" t="s">
        <v>1386</v>
      </c>
      <c r="F300" s="54" t="s">
        <v>1347</v>
      </c>
      <c r="G300" s="216" t="s">
        <v>475</v>
      </c>
      <c r="H300" s="216"/>
      <c r="I300" s="216"/>
      <c r="J300" s="216"/>
      <c r="K300" s="94" t="s">
        <v>555</v>
      </c>
      <c r="L300" s="94"/>
      <c r="M300" s="94"/>
      <c r="N300" s="120">
        <f t="shared" si="45"/>
        <v>0</v>
      </c>
      <c r="O300" s="87" t="s">
        <v>428</v>
      </c>
    </row>
    <row r="301" spans="1:15" ht="37.5" customHeight="1">
      <c r="A301" s="50" t="s">
        <v>1387</v>
      </c>
      <c r="B301" s="56" t="s">
        <v>2756</v>
      </c>
      <c r="C301" s="56" t="s">
        <v>1389</v>
      </c>
      <c r="D301" s="56" t="s">
        <v>1389</v>
      </c>
      <c r="E301" s="56" t="s">
        <v>1389</v>
      </c>
      <c r="F301" s="54" t="s">
        <v>1347</v>
      </c>
      <c r="G301" s="216"/>
      <c r="H301" s="216"/>
      <c r="I301" s="216" t="s">
        <v>475</v>
      </c>
      <c r="J301" s="216" t="s">
        <v>475</v>
      </c>
      <c r="K301" s="94">
        <v>2500000</v>
      </c>
      <c r="L301" s="94"/>
      <c r="M301" s="94"/>
      <c r="N301" s="120">
        <f t="shared" si="45"/>
        <v>2500000</v>
      </c>
      <c r="O301" s="87" t="s">
        <v>1107</v>
      </c>
    </row>
    <row r="302" spans="1:15" ht="78" customHeight="1">
      <c r="A302" s="50" t="s">
        <v>2757</v>
      </c>
      <c r="B302" s="56" t="s">
        <v>2756</v>
      </c>
      <c r="C302" s="56" t="s">
        <v>1389</v>
      </c>
      <c r="D302" s="56" t="s">
        <v>1389</v>
      </c>
      <c r="E302" s="56" t="s">
        <v>1389</v>
      </c>
      <c r="F302" s="54" t="s">
        <v>1347</v>
      </c>
      <c r="G302" s="216"/>
      <c r="H302" s="216"/>
      <c r="I302" s="216"/>
      <c r="J302" s="216"/>
      <c r="K302" s="94">
        <v>2500000</v>
      </c>
      <c r="L302" s="94"/>
      <c r="M302" s="94"/>
      <c r="N302" s="120">
        <f t="shared" si="45"/>
        <v>2500000</v>
      </c>
      <c r="O302" s="87" t="s">
        <v>428</v>
      </c>
    </row>
    <row r="303" spans="1:15" s="18" customFormat="1" ht="22.2" customHeight="1">
      <c r="A303" s="43" t="s">
        <v>1390</v>
      </c>
      <c r="B303" s="43" t="s">
        <v>1391</v>
      </c>
      <c r="C303" s="113"/>
      <c r="D303" s="113"/>
      <c r="E303" s="113"/>
      <c r="F303" s="113"/>
      <c r="G303" s="45"/>
      <c r="H303" s="45"/>
      <c r="I303" s="45"/>
      <c r="J303" s="45"/>
      <c r="K303" s="133">
        <f t="shared" ref="K303:N303" si="46">+K304</f>
        <v>10000000</v>
      </c>
      <c r="L303" s="133">
        <f t="shared" si="46"/>
        <v>10000000</v>
      </c>
      <c r="M303" s="133"/>
      <c r="N303" s="133">
        <f t="shared" si="46"/>
        <v>30000000</v>
      </c>
      <c r="O303" s="133"/>
    </row>
    <row r="304" spans="1:15" s="18" customFormat="1" ht="26.4" customHeight="1">
      <c r="A304" s="46" t="s">
        <v>1392</v>
      </c>
      <c r="B304" s="188"/>
      <c r="C304" s="63"/>
      <c r="D304" s="63"/>
      <c r="E304" s="63"/>
      <c r="F304" s="64"/>
      <c r="G304" s="215"/>
      <c r="H304" s="215"/>
      <c r="I304" s="215"/>
      <c r="J304" s="215"/>
      <c r="K304" s="225">
        <f t="shared" ref="K304:N304" si="47">SUM(K305:K308)</f>
        <v>10000000</v>
      </c>
      <c r="L304" s="225">
        <f t="shared" si="47"/>
        <v>10000000</v>
      </c>
      <c r="M304" s="225"/>
      <c r="N304" s="225">
        <f t="shared" si="47"/>
        <v>30000000</v>
      </c>
      <c r="O304" s="225"/>
    </row>
    <row r="305" spans="1:15" ht="54.9" customHeight="1">
      <c r="A305" s="50" t="s">
        <v>1393</v>
      </c>
      <c r="B305" s="68" t="s">
        <v>1394</v>
      </c>
      <c r="C305" s="56" t="s">
        <v>1395</v>
      </c>
      <c r="D305" s="56" t="s">
        <v>1395</v>
      </c>
      <c r="E305" s="56" t="s">
        <v>1395</v>
      </c>
      <c r="F305" s="54" t="s">
        <v>60</v>
      </c>
      <c r="G305" s="54"/>
      <c r="H305" s="54"/>
      <c r="I305" s="54"/>
      <c r="J305" s="54"/>
      <c r="K305" s="120">
        <v>5539600</v>
      </c>
      <c r="L305" s="120">
        <v>5539600</v>
      </c>
      <c r="M305" s="120">
        <v>5539600</v>
      </c>
      <c r="N305" s="120">
        <f t="shared" ref="N305:N308" si="48">SUM(K305:M305)</f>
        <v>16618800</v>
      </c>
      <c r="O305" s="232" t="s">
        <v>428</v>
      </c>
    </row>
    <row r="306" spans="1:15" ht="55.5" customHeight="1">
      <c r="A306" s="50" t="s">
        <v>1396</v>
      </c>
      <c r="B306" s="68" t="s">
        <v>1397</v>
      </c>
      <c r="C306" s="56" t="s">
        <v>1398</v>
      </c>
      <c r="D306" s="56" t="s">
        <v>1398</v>
      </c>
      <c r="E306" s="56" t="s">
        <v>1398</v>
      </c>
      <c r="F306" s="54" t="s">
        <v>60</v>
      </c>
      <c r="G306" s="54" t="s">
        <v>475</v>
      </c>
      <c r="H306" s="54" t="s">
        <v>475</v>
      </c>
      <c r="I306" s="54" t="s">
        <v>475</v>
      </c>
      <c r="J306" s="54" t="s">
        <v>475</v>
      </c>
      <c r="K306" s="120">
        <v>4460400</v>
      </c>
      <c r="L306" s="120">
        <v>4460400</v>
      </c>
      <c r="M306" s="120">
        <v>4460400</v>
      </c>
      <c r="N306" s="120">
        <f t="shared" si="48"/>
        <v>13381200</v>
      </c>
      <c r="O306" s="232" t="s">
        <v>428</v>
      </c>
    </row>
    <row r="307" spans="1:15" ht="39.6" customHeight="1">
      <c r="A307" s="50" t="s">
        <v>1399</v>
      </c>
      <c r="B307" s="68" t="s">
        <v>1400</v>
      </c>
      <c r="C307" s="56" t="s">
        <v>1401</v>
      </c>
      <c r="D307" s="56" t="s">
        <v>1401</v>
      </c>
      <c r="E307" s="56" t="s">
        <v>1401</v>
      </c>
      <c r="F307" s="54" t="s">
        <v>60</v>
      </c>
      <c r="G307" s="54" t="s">
        <v>475</v>
      </c>
      <c r="H307" s="54" t="s">
        <v>475</v>
      </c>
      <c r="I307" s="54" t="s">
        <v>475</v>
      </c>
      <c r="J307" s="54" t="s">
        <v>475</v>
      </c>
      <c r="K307" s="233">
        <v>0</v>
      </c>
      <c r="L307" s="233">
        <v>0</v>
      </c>
      <c r="M307" s="233">
        <v>0</v>
      </c>
      <c r="N307" s="130">
        <f t="shared" si="48"/>
        <v>0</v>
      </c>
      <c r="O307" s="232" t="s">
        <v>428</v>
      </c>
    </row>
    <row r="308" spans="1:15" ht="51" customHeight="1">
      <c r="A308" s="50" t="s">
        <v>1402</v>
      </c>
      <c r="B308" s="68" t="s">
        <v>1403</v>
      </c>
      <c r="C308" s="56" t="s">
        <v>1404</v>
      </c>
      <c r="D308" s="56" t="s">
        <v>1404</v>
      </c>
      <c r="E308" s="56" t="s">
        <v>1404</v>
      </c>
      <c r="F308" s="54" t="s">
        <v>60</v>
      </c>
      <c r="G308" s="54" t="s">
        <v>475</v>
      </c>
      <c r="H308" s="54" t="s">
        <v>475</v>
      </c>
      <c r="I308" s="54" t="s">
        <v>475</v>
      </c>
      <c r="J308" s="54" t="s">
        <v>475</v>
      </c>
      <c r="K308" s="233">
        <v>0</v>
      </c>
      <c r="L308" s="233">
        <v>0</v>
      </c>
      <c r="M308" s="233">
        <v>0</v>
      </c>
      <c r="N308" s="130">
        <f t="shared" si="48"/>
        <v>0</v>
      </c>
      <c r="O308" s="232" t="s">
        <v>428</v>
      </c>
    </row>
    <row r="309" spans="1:15" ht="22.2" customHeight="1">
      <c r="A309" s="43" t="s">
        <v>1405</v>
      </c>
      <c r="B309" s="43" t="s">
        <v>1406</v>
      </c>
      <c r="C309" s="113"/>
      <c r="D309" s="113"/>
      <c r="E309" s="113"/>
      <c r="F309" s="113"/>
      <c r="G309" s="45"/>
      <c r="H309" s="45"/>
      <c r="I309" s="45"/>
      <c r="J309" s="45"/>
      <c r="K309" s="133">
        <f t="shared" ref="K309:N309" si="49">+K310</f>
        <v>65000000</v>
      </c>
      <c r="L309" s="133">
        <f t="shared" si="49"/>
        <v>15000000</v>
      </c>
      <c r="M309" s="133"/>
      <c r="N309" s="133">
        <f t="shared" si="49"/>
        <v>95000000</v>
      </c>
      <c r="O309" s="133"/>
    </row>
    <row r="310" spans="1:15" ht="26.4" customHeight="1">
      <c r="A310" s="46" t="s">
        <v>1407</v>
      </c>
      <c r="B310" s="188"/>
      <c r="C310" s="214"/>
      <c r="D310" s="214"/>
      <c r="E310" s="214"/>
      <c r="F310" s="64"/>
      <c r="G310" s="215"/>
      <c r="H310" s="215"/>
      <c r="I310" s="215"/>
      <c r="J310" s="215"/>
      <c r="K310" s="225">
        <f t="shared" ref="K310:N310" si="50">SUM(K311:K312)</f>
        <v>65000000</v>
      </c>
      <c r="L310" s="225">
        <f t="shared" si="50"/>
        <v>15000000</v>
      </c>
      <c r="M310" s="225"/>
      <c r="N310" s="225">
        <f t="shared" si="50"/>
        <v>95000000</v>
      </c>
      <c r="O310" s="225"/>
    </row>
    <row r="311" spans="1:15" ht="35.25" customHeight="1">
      <c r="A311" s="50" t="s">
        <v>1408</v>
      </c>
      <c r="B311" s="56" t="s">
        <v>1409</v>
      </c>
      <c r="C311" s="65" t="s">
        <v>1410</v>
      </c>
      <c r="D311" s="56" t="s">
        <v>2758</v>
      </c>
      <c r="E311" s="56" t="s">
        <v>2758</v>
      </c>
      <c r="F311" s="54" t="s">
        <v>60</v>
      </c>
      <c r="G311" s="54" t="s">
        <v>475</v>
      </c>
      <c r="H311" s="54" t="s">
        <v>475</v>
      </c>
      <c r="I311" s="54" t="s">
        <v>475</v>
      </c>
      <c r="J311" s="54"/>
      <c r="K311" s="85">
        <v>15000000</v>
      </c>
      <c r="L311" s="85">
        <v>15000000</v>
      </c>
      <c r="M311" s="85">
        <v>15000000</v>
      </c>
      <c r="N311" s="120">
        <f t="shared" ref="N311:N312" si="51">SUM(K311:M311)</f>
        <v>45000000</v>
      </c>
      <c r="O311" s="97" t="s">
        <v>428</v>
      </c>
    </row>
    <row r="312" spans="1:15" ht="39.6" customHeight="1">
      <c r="A312" s="50" t="s">
        <v>1411</v>
      </c>
      <c r="B312" s="68" t="s">
        <v>1412</v>
      </c>
      <c r="C312" s="65" t="s">
        <v>1413</v>
      </c>
      <c r="D312" s="65"/>
      <c r="E312" s="65"/>
      <c r="F312" s="54" t="s">
        <v>60</v>
      </c>
      <c r="G312" s="54"/>
      <c r="H312" s="54" t="s">
        <v>475</v>
      </c>
      <c r="I312" s="54" t="s">
        <v>475</v>
      </c>
      <c r="J312" s="54"/>
      <c r="K312" s="85">
        <v>50000000</v>
      </c>
      <c r="L312" s="85">
        <v>0</v>
      </c>
      <c r="M312" s="85"/>
      <c r="N312" s="120">
        <f t="shared" si="51"/>
        <v>50000000</v>
      </c>
      <c r="O312" s="97" t="s">
        <v>428</v>
      </c>
    </row>
    <row r="313" spans="1:15" s="18" customFormat="1" ht="22.2" customHeight="1">
      <c r="A313" s="43" t="s">
        <v>1414</v>
      </c>
      <c r="B313" s="43" t="s">
        <v>1415</v>
      </c>
      <c r="C313" s="113"/>
      <c r="D313" s="113"/>
      <c r="E313" s="113"/>
      <c r="F313" s="113"/>
      <c r="G313" s="45"/>
      <c r="H313" s="45"/>
      <c r="I313" s="45"/>
      <c r="J313" s="45"/>
      <c r="K313" s="133">
        <f t="shared" ref="K313:N313" si="52">+K314</f>
        <v>270498000</v>
      </c>
      <c r="L313" s="133">
        <f t="shared" si="52"/>
        <v>150498000</v>
      </c>
      <c r="M313" s="133"/>
      <c r="N313" s="133">
        <f t="shared" si="52"/>
        <v>571494000</v>
      </c>
      <c r="O313" s="133"/>
    </row>
    <row r="314" spans="1:15" s="18" customFormat="1" ht="26.4" customHeight="1">
      <c r="A314" s="46" t="s">
        <v>1416</v>
      </c>
      <c r="B314" s="188"/>
      <c r="C314" s="214"/>
      <c r="D314" s="214"/>
      <c r="E314" s="214"/>
      <c r="F314" s="64"/>
      <c r="G314" s="215"/>
      <c r="H314" s="215"/>
      <c r="I314" s="215"/>
      <c r="J314" s="215"/>
      <c r="K314" s="225">
        <f t="shared" ref="K314:N314" si="53">SUM(K315:K323)</f>
        <v>270498000</v>
      </c>
      <c r="L314" s="225">
        <f t="shared" si="53"/>
        <v>150498000</v>
      </c>
      <c r="M314" s="225"/>
      <c r="N314" s="225">
        <f t="shared" si="53"/>
        <v>571494000</v>
      </c>
      <c r="O314" s="225"/>
    </row>
    <row r="315" spans="1:15" ht="30" customHeight="1">
      <c r="A315" s="50" t="s">
        <v>1417</v>
      </c>
      <c r="B315" s="56" t="s">
        <v>1418</v>
      </c>
      <c r="C315" s="56" t="s">
        <v>1419</v>
      </c>
      <c r="D315" s="56" t="s">
        <v>2759</v>
      </c>
      <c r="E315" s="56" t="s">
        <v>2760</v>
      </c>
      <c r="F315" s="54" t="s">
        <v>66</v>
      </c>
      <c r="G315" s="222"/>
      <c r="H315" s="222" t="s">
        <v>475</v>
      </c>
      <c r="I315" s="222"/>
      <c r="J315" s="222"/>
      <c r="K315" s="234">
        <v>33700000</v>
      </c>
      <c r="L315" s="234">
        <v>33700000</v>
      </c>
      <c r="M315" s="234">
        <v>33700000</v>
      </c>
      <c r="N315" s="117">
        <f t="shared" ref="N315:N327" si="54">SUM(K315:M315)</f>
        <v>101100000</v>
      </c>
      <c r="O315" s="89" t="s">
        <v>428</v>
      </c>
    </row>
    <row r="316" spans="1:15" ht="30" customHeight="1">
      <c r="A316" s="50"/>
      <c r="B316" s="56" t="s">
        <v>1421</v>
      </c>
      <c r="C316" s="56" t="s">
        <v>1422</v>
      </c>
      <c r="D316" s="56" t="s">
        <v>2761</v>
      </c>
      <c r="E316" s="56" t="s">
        <v>2762</v>
      </c>
      <c r="F316" s="54" t="s">
        <v>66</v>
      </c>
      <c r="G316" s="222"/>
      <c r="H316" s="222" t="s">
        <v>475</v>
      </c>
      <c r="I316" s="222" t="s">
        <v>475</v>
      </c>
      <c r="J316" s="222"/>
      <c r="K316" s="234">
        <v>7500000</v>
      </c>
      <c r="L316" s="234">
        <v>7500000</v>
      </c>
      <c r="M316" s="234">
        <v>7500000</v>
      </c>
      <c r="N316" s="117">
        <f t="shared" si="54"/>
        <v>22500000</v>
      </c>
      <c r="O316" s="89" t="s">
        <v>428</v>
      </c>
    </row>
    <row r="317" spans="1:15" ht="30" customHeight="1">
      <c r="A317" s="50" t="s">
        <v>1420</v>
      </c>
      <c r="B317" s="56" t="s">
        <v>1424</v>
      </c>
      <c r="C317" s="56" t="s">
        <v>1425</v>
      </c>
      <c r="D317" s="56" t="s">
        <v>1425</v>
      </c>
      <c r="E317" s="56" t="s">
        <v>1425</v>
      </c>
      <c r="F317" s="54" t="s">
        <v>60</v>
      </c>
      <c r="G317" s="222"/>
      <c r="H317" s="222"/>
      <c r="I317" s="222" t="s">
        <v>475</v>
      </c>
      <c r="J317" s="222" t="s">
        <v>475</v>
      </c>
      <c r="K317" s="86">
        <v>150000000</v>
      </c>
      <c r="L317" s="86">
        <v>30000000</v>
      </c>
      <c r="M317" s="86">
        <v>30000000</v>
      </c>
      <c r="N317" s="127">
        <f t="shared" si="54"/>
        <v>210000000</v>
      </c>
      <c r="O317" s="89" t="s">
        <v>428</v>
      </c>
    </row>
    <row r="318" spans="1:15" ht="30" customHeight="1">
      <c r="A318" s="50"/>
      <c r="B318" s="68" t="s">
        <v>1427</v>
      </c>
      <c r="C318" s="86" t="s">
        <v>1428</v>
      </c>
      <c r="D318" s="86" t="s">
        <v>1428</v>
      </c>
      <c r="E318" s="86" t="s">
        <v>1428</v>
      </c>
      <c r="F318" s="54" t="s">
        <v>60</v>
      </c>
      <c r="G318" s="54"/>
      <c r="H318" s="54" t="s">
        <v>475</v>
      </c>
      <c r="I318" s="54" t="s">
        <v>475</v>
      </c>
      <c r="J318" s="54"/>
      <c r="K318" s="85">
        <v>5000000</v>
      </c>
      <c r="L318" s="85">
        <v>5000000</v>
      </c>
      <c r="M318" s="85">
        <v>5000000</v>
      </c>
      <c r="N318" s="127">
        <f t="shared" si="54"/>
        <v>15000000</v>
      </c>
      <c r="O318" s="89" t="s">
        <v>1429</v>
      </c>
    </row>
    <row r="319" spans="1:15" ht="49.95" customHeight="1">
      <c r="A319" s="50"/>
      <c r="B319" s="56" t="s">
        <v>1431</v>
      </c>
      <c r="C319" s="86" t="s">
        <v>1432</v>
      </c>
      <c r="D319" s="86" t="s">
        <v>1432</v>
      </c>
      <c r="E319" s="86" t="s">
        <v>1432</v>
      </c>
      <c r="F319" s="54" t="s">
        <v>60</v>
      </c>
      <c r="G319" s="54" t="s">
        <v>475</v>
      </c>
      <c r="H319" s="54" t="s">
        <v>475</v>
      </c>
      <c r="I319" s="54" t="s">
        <v>475</v>
      </c>
      <c r="J319" s="54" t="s">
        <v>475</v>
      </c>
      <c r="K319" s="94">
        <v>16190000</v>
      </c>
      <c r="L319" s="94">
        <v>16190000</v>
      </c>
      <c r="M319" s="94">
        <v>16190000</v>
      </c>
      <c r="N319" s="127">
        <f t="shared" si="54"/>
        <v>48570000</v>
      </c>
      <c r="O319" s="89" t="s">
        <v>983</v>
      </c>
    </row>
    <row r="320" spans="1:15" ht="39.6" customHeight="1">
      <c r="A320" s="50" t="s">
        <v>1423</v>
      </c>
      <c r="B320" s="68" t="s">
        <v>1434</v>
      </c>
      <c r="C320" s="819" t="s">
        <v>1435</v>
      </c>
      <c r="D320" s="820" t="s">
        <v>1435</v>
      </c>
      <c r="E320" s="820" t="s">
        <v>1435</v>
      </c>
      <c r="F320" s="54" t="s">
        <v>60</v>
      </c>
      <c r="G320" s="54" t="s">
        <v>475</v>
      </c>
      <c r="H320" s="54" t="s">
        <v>475</v>
      </c>
      <c r="I320" s="54" t="s">
        <v>475</v>
      </c>
      <c r="J320" s="54" t="s">
        <v>475</v>
      </c>
      <c r="K320" s="85">
        <v>25000000</v>
      </c>
      <c r="L320" s="85">
        <v>25000000</v>
      </c>
      <c r="M320" s="85">
        <v>25000000</v>
      </c>
      <c r="N320" s="127">
        <f t="shared" si="54"/>
        <v>75000000</v>
      </c>
      <c r="O320" s="89" t="s">
        <v>983</v>
      </c>
    </row>
    <row r="321" spans="1:15" ht="52.95" customHeight="1">
      <c r="A321" s="50" t="s">
        <v>1426</v>
      </c>
      <c r="B321" s="56" t="s">
        <v>1437</v>
      </c>
      <c r="C321" s="819" t="s">
        <v>1438</v>
      </c>
      <c r="D321" s="820" t="s">
        <v>1438</v>
      </c>
      <c r="E321" s="820" t="s">
        <v>1438</v>
      </c>
      <c r="F321" s="54" t="s">
        <v>60</v>
      </c>
      <c r="G321" s="54" t="s">
        <v>475</v>
      </c>
      <c r="H321" s="54" t="s">
        <v>475</v>
      </c>
      <c r="I321" s="54" t="s">
        <v>475</v>
      </c>
      <c r="J321" s="54" t="s">
        <v>475</v>
      </c>
      <c r="K321" s="154">
        <v>0</v>
      </c>
      <c r="L321" s="154">
        <v>0</v>
      </c>
      <c r="M321" s="154">
        <v>0</v>
      </c>
      <c r="N321" s="249">
        <f t="shared" si="54"/>
        <v>0</v>
      </c>
      <c r="O321" s="87"/>
    </row>
    <row r="322" spans="1:15" ht="66" customHeight="1">
      <c r="A322" s="50" t="s">
        <v>1430</v>
      </c>
      <c r="B322" s="68" t="s">
        <v>1440</v>
      </c>
      <c r="C322" s="56" t="s">
        <v>1441</v>
      </c>
      <c r="D322" s="56" t="s">
        <v>1441</v>
      </c>
      <c r="E322" s="56" t="s">
        <v>1441</v>
      </c>
      <c r="F322" s="54" t="s">
        <v>60</v>
      </c>
      <c r="G322" s="54"/>
      <c r="H322" s="54"/>
      <c r="I322" s="54" t="s">
        <v>475</v>
      </c>
      <c r="J322" s="54"/>
      <c r="K322" s="250">
        <v>33108000</v>
      </c>
      <c r="L322" s="250">
        <v>33108000</v>
      </c>
      <c r="M322" s="250">
        <v>33108000</v>
      </c>
      <c r="N322" s="251">
        <f t="shared" si="54"/>
        <v>99324000</v>
      </c>
      <c r="O322" s="89" t="s">
        <v>428</v>
      </c>
    </row>
    <row r="323" spans="1:15" ht="30" customHeight="1">
      <c r="A323" s="50" t="s">
        <v>1433</v>
      </c>
      <c r="B323" s="68" t="s">
        <v>1443</v>
      </c>
      <c r="C323" s="56" t="s">
        <v>1444</v>
      </c>
      <c r="D323" s="56" t="s">
        <v>1444</v>
      </c>
      <c r="E323" s="56" t="s">
        <v>1444</v>
      </c>
      <c r="F323" s="54" t="s">
        <v>60</v>
      </c>
      <c r="G323" s="54"/>
      <c r="H323" s="54"/>
      <c r="I323" s="54" t="s">
        <v>475</v>
      </c>
      <c r="J323" s="54"/>
      <c r="K323" s="155" t="s">
        <v>555</v>
      </c>
      <c r="L323" s="155" t="s">
        <v>555</v>
      </c>
      <c r="M323" s="155" t="s">
        <v>555</v>
      </c>
      <c r="N323" s="251" t="s">
        <v>555</v>
      </c>
      <c r="O323" s="89"/>
    </row>
    <row r="324" spans="1:15" ht="22.2" customHeight="1">
      <c r="A324" s="43" t="s">
        <v>1451</v>
      </c>
      <c r="B324" s="68" t="s">
        <v>1446</v>
      </c>
      <c r="C324" s="56" t="s">
        <v>1447</v>
      </c>
      <c r="D324" s="56" t="s">
        <v>1447</v>
      </c>
      <c r="E324" s="56" t="s">
        <v>1447</v>
      </c>
      <c r="F324" s="54" t="s">
        <v>60</v>
      </c>
      <c r="G324" s="54"/>
      <c r="H324" s="54"/>
      <c r="I324" s="54" t="s">
        <v>475</v>
      </c>
      <c r="J324" s="54"/>
      <c r="K324" s="155" t="s">
        <v>555</v>
      </c>
      <c r="L324" s="155" t="s">
        <v>555</v>
      </c>
      <c r="M324" s="155" t="s">
        <v>555</v>
      </c>
      <c r="N324" s="155" t="s">
        <v>555</v>
      </c>
      <c r="O324" s="89"/>
    </row>
    <row r="325" spans="1:15" ht="26.4" customHeight="1">
      <c r="A325" s="46" t="s">
        <v>1453</v>
      </c>
      <c r="B325" s="68" t="s">
        <v>1449</v>
      </c>
      <c r="C325" s="56" t="s">
        <v>1450</v>
      </c>
      <c r="D325" s="56" t="s">
        <v>1450</v>
      </c>
      <c r="E325" s="56" t="s">
        <v>1450</v>
      </c>
      <c r="F325" s="54" t="s">
        <v>60</v>
      </c>
      <c r="G325" s="54" t="s">
        <v>475</v>
      </c>
      <c r="H325" s="54" t="s">
        <v>475</v>
      </c>
      <c r="I325" s="54" t="s">
        <v>475</v>
      </c>
      <c r="J325" s="54" t="s">
        <v>475</v>
      </c>
      <c r="K325" s="155">
        <v>20000000</v>
      </c>
      <c r="L325" s="155">
        <v>20000000</v>
      </c>
      <c r="M325" s="155">
        <v>20000000</v>
      </c>
      <c r="N325" s="124">
        <f t="shared" si="54"/>
        <v>60000000</v>
      </c>
      <c r="O325" s="89" t="s">
        <v>428</v>
      </c>
    </row>
    <row r="326" spans="1:15" ht="26.4" customHeight="1">
      <c r="A326" s="50" t="s">
        <v>1454</v>
      </c>
      <c r="B326" s="56" t="s">
        <v>1455</v>
      </c>
      <c r="C326" s="820" t="s">
        <v>1456</v>
      </c>
      <c r="D326" s="820" t="s">
        <v>1456</v>
      </c>
      <c r="E326" s="820" t="s">
        <v>1456</v>
      </c>
      <c r="F326" s="54" t="s">
        <v>60</v>
      </c>
      <c r="G326" s="54" t="s">
        <v>475</v>
      </c>
      <c r="H326" s="54" t="s">
        <v>475</v>
      </c>
      <c r="I326" s="54" t="s">
        <v>475</v>
      </c>
      <c r="J326" s="54" t="s">
        <v>475</v>
      </c>
      <c r="K326" s="155">
        <v>1000000</v>
      </c>
      <c r="L326" s="155">
        <v>1000000</v>
      </c>
      <c r="M326" s="155">
        <v>1000000</v>
      </c>
      <c r="N326" s="124">
        <f t="shared" si="54"/>
        <v>3000000</v>
      </c>
      <c r="O326" s="89" t="s">
        <v>983</v>
      </c>
    </row>
    <row r="327" spans="1:15" ht="26.4" customHeight="1">
      <c r="A327" s="50" t="s">
        <v>1457</v>
      </c>
      <c r="B327" s="68" t="s">
        <v>1458</v>
      </c>
      <c r="C327" s="56" t="s">
        <v>1459</v>
      </c>
      <c r="D327" s="56" t="s">
        <v>1459</v>
      </c>
      <c r="E327" s="56" t="s">
        <v>1459</v>
      </c>
      <c r="F327" s="54" t="s">
        <v>60</v>
      </c>
      <c r="G327" s="54"/>
      <c r="H327" s="54"/>
      <c r="I327" s="54" t="s">
        <v>475</v>
      </c>
      <c r="J327" s="54"/>
      <c r="K327" s="155">
        <v>1000000</v>
      </c>
      <c r="L327" s="155">
        <v>1000000</v>
      </c>
      <c r="M327" s="155">
        <v>1000000</v>
      </c>
      <c r="N327" s="124">
        <f t="shared" si="54"/>
        <v>3000000</v>
      </c>
      <c r="O327" s="89" t="s">
        <v>983</v>
      </c>
    </row>
    <row r="328" spans="1:15" ht="53.4" customHeight="1">
      <c r="A328" s="50" t="s">
        <v>1460</v>
      </c>
      <c r="B328" s="68" t="s">
        <v>1446</v>
      </c>
      <c r="C328" s="56" t="s">
        <v>1447</v>
      </c>
      <c r="D328" s="56" t="s">
        <v>1447</v>
      </c>
      <c r="E328" s="56" t="s">
        <v>1447</v>
      </c>
      <c r="F328" s="54" t="s">
        <v>60</v>
      </c>
      <c r="G328" s="54"/>
      <c r="H328" s="54"/>
      <c r="I328" s="54"/>
      <c r="J328" s="54"/>
      <c r="K328" s="155" t="s">
        <v>555</v>
      </c>
      <c r="L328" s="155" t="s">
        <v>555</v>
      </c>
      <c r="M328" s="155" t="s">
        <v>555</v>
      </c>
      <c r="N328" s="155" t="s">
        <v>555</v>
      </c>
      <c r="O328" s="89" t="s">
        <v>428</v>
      </c>
    </row>
    <row r="329" spans="1:15" ht="26.4" customHeight="1">
      <c r="A329" s="50" t="s">
        <v>1461</v>
      </c>
      <c r="B329" s="68" t="s">
        <v>1449</v>
      </c>
      <c r="C329" s="56" t="s">
        <v>1450</v>
      </c>
      <c r="D329" s="56" t="s">
        <v>1450</v>
      </c>
      <c r="E329" s="56" t="s">
        <v>1450</v>
      </c>
      <c r="F329" s="54" t="s">
        <v>60</v>
      </c>
      <c r="G329" s="54"/>
      <c r="H329" s="54"/>
      <c r="I329" s="54"/>
      <c r="J329" s="54"/>
      <c r="K329" s="155">
        <v>20000000</v>
      </c>
      <c r="L329" s="155">
        <v>20000000</v>
      </c>
      <c r="M329" s="155"/>
      <c r="N329" s="124">
        <f t="shared" ref="N329" si="55">SUM(K329:M329)</f>
        <v>40000000</v>
      </c>
      <c r="O329" s="89" t="s">
        <v>428</v>
      </c>
    </row>
    <row r="330" spans="1:15" ht="22.2" customHeight="1">
      <c r="A330" s="43" t="s">
        <v>1462</v>
      </c>
      <c r="B330" s="43" t="s">
        <v>1463</v>
      </c>
      <c r="C330" s="113"/>
      <c r="D330" s="113"/>
      <c r="E330" s="113"/>
      <c r="F330" s="235"/>
      <c r="G330" s="45"/>
      <c r="H330" s="45"/>
      <c r="I330" s="45"/>
      <c r="J330" s="45"/>
      <c r="K330" s="133" t="e">
        <f>+K331+#REF!</f>
        <v>#REF!</v>
      </c>
      <c r="L330" s="133" t="e">
        <f>+L331+#REF!</f>
        <v>#REF!</v>
      </c>
      <c r="M330" s="133"/>
      <c r="N330" s="133" t="e">
        <f>+N331+#REF!</f>
        <v>#REF!</v>
      </c>
      <c r="O330" s="133"/>
    </row>
    <row r="331" spans="1:15" ht="26.4" customHeight="1">
      <c r="A331" s="46" t="s">
        <v>1464</v>
      </c>
      <c r="B331" s="188"/>
      <c r="C331" s="214"/>
      <c r="D331" s="214"/>
      <c r="E331" s="214"/>
      <c r="F331" s="64"/>
      <c r="G331" s="215"/>
      <c r="H331" s="215"/>
      <c r="I331" s="215"/>
      <c r="J331" s="215"/>
      <c r="K331" s="225">
        <f t="shared" ref="K331:N331" si="56">SUM(K332:K351)</f>
        <v>3627000000</v>
      </c>
      <c r="L331" s="225">
        <f t="shared" si="56"/>
        <v>3647000000</v>
      </c>
      <c r="M331" s="225"/>
      <c r="N331" s="225">
        <f t="shared" si="56"/>
        <v>10581000000</v>
      </c>
      <c r="O331" s="225"/>
    </row>
    <row r="332" spans="1:15" ht="39.6" customHeight="1">
      <c r="A332" s="50" t="s">
        <v>1465</v>
      </c>
      <c r="B332" s="236" t="s">
        <v>1466</v>
      </c>
      <c r="C332" s="141" t="s">
        <v>1467</v>
      </c>
      <c r="D332" s="141" t="s">
        <v>1467</v>
      </c>
      <c r="E332" s="141" t="s">
        <v>1467</v>
      </c>
      <c r="F332" s="138" t="s">
        <v>264</v>
      </c>
      <c r="G332" s="237"/>
      <c r="H332" s="237" t="s">
        <v>427</v>
      </c>
      <c r="I332" s="237" t="s">
        <v>427</v>
      </c>
      <c r="J332" s="237" t="s">
        <v>427</v>
      </c>
      <c r="K332" s="252">
        <v>10000000</v>
      </c>
      <c r="L332" s="252">
        <v>10000000</v>
      </c>
      <c r="M332" s="252">
        <v>10000000</v>
      </c>
      <c r="N332" s="253">
        <f t="shared" ref="N332:N341" si="57">SUM(K332:M332)</f>
        <v>30000000</v>
      </c>
      <c r="O332" s="138" t="s">
        <v>428</v>
      </c>
    </row>
    <row r="333" spans="1:15" ht="48" customHeight="1">
      <c r="A333" s="50" t="s">
        <v>1468</v>
      </c>
      <c r="B333" s="236" t="s">
        <v>1469</v>
      </c>
      <c r="C333" s="238" t="s">
        <v>1470</v>
      </c>
      <c r="D333" s="238" t="s">
        <v>2763</v>
      </c>
      <c r="E333" s="238" t="s">
        <v>2763</v>
      </c>
      <c r="F333" s="138" t="s">
        <v>264</v>
      </c>
      <c r="G333" s="237" t="s">
        <v>427</v>
      </c>
      <c r="H333" s="239"/>
      <c r="I333" s="239"/>
      <c r="J333" s="237"/>
      <c r="K333" s="254" t="s">
        <v>555</v>
      </c>
      <c r="L333" s="254" t="s">
        <v>555</v>
      </c>
      <c r="M333" s="254" t="s">
        <v>555</v>
      </c>
      <c r="N333" s="253">
        <f t="shared" si="57"/>
        <v>0</v>
      </c>
      <c r="O333" s="138" t="s">
        <v>428</v>
      </c>
    </row>
    <row r="334" spans="1:15" ht="26.4" customHeight="1">
      <c r="A334" s="50" t="s">
        <v>1471</v>
      </c>
      <c r="B334" s="141" t="s">
        <v>1472</v>
      </c>
      <c r="C334" s="238" t="s">
        <v>1473</v>
      </c>
      <c r="D334" s="238" t="s">
        <v>1473</v>
      </c>
      <c r="E334" s="238" t="s">
        <v>1473</v>
      </c>
      <c r="F334" s="138" t="s">
        <v>264</v>
      </c>
      <c r="G334" s="237"/>
      <c r="H334" s="237" t="s">
        <v>427</v>
      </c>
      <c r="I334" s="239" t="s">
        <v>427</v>
      </c>
      <c r="J334" s="239" t="s">
        <v>427</v>
      </c>
      <c r="K334" s="254">
        <v>15000000</v>
      </c>
      <c r="L334" s="254">
        <v>15000000</v>
      </c>
      <c r="M334" s="254">
        <v>15000000</v>
      </c>
      <c r="N334" s="253">
        <f t="shared" si="57"/>
        <v>45000000</v>
      </c>
      <c r="O334" s="138" t="s">
        <v>428</v>
      </c>
    </row>
    <row r="335" spans="1:15" ht="48" customHeight="1">
      <c r="A335" s="50" t="s">
        <v>1474</v>
      </c>
      <c r="B335" s="142" t="s">
        <v>1475</v>
      </c>
      <c r="C335" s="238" t="s">
        <v>1476</v>
      </c>
      <c r="D335" s="238" t="s">
        <v>1476</v>
      </c>
      <c r="E335" s="238" t="s">
        <v>1476</v>
      </c>
      <c r="F335" s="138" t="s">
        <v>264</v>
      </c>
      <c r="G335" s="239" t="s">
        <v>427</v>
      </c>
      <c r="H335" s="239"/>
      <c r="I335" s="239"/>
      <c r="J335" s="239"/>
      <c r="K335" s="252">
        <v>1000000</v>
      </c>
      <c r="L335" s="252">
        <v>1000000</v>
      </c>
      <c r="M335" s="252">
        <v>1000000</v>
      </c>
      <c r="N335" s="253">
        <f t="shared" si="57"/>
        <v>3000000</v>
      </c>
      <c r="O335" s="138" t="s">
        <v>428</v>
      </c>
    </row>
    <row r="336" spans="1:15" ht="13.2" customHeight="1">
      <c r="A336" s="50" t="s">
        <v>1477</v>
      </c>
      <c r="B336" s="141" t="s">
        <v>1478</v>
      </c>
      <c r="C336" s="238" t="s">
        <v>1479</v>
      </c>
      <c r="D336" s="238" t="s">
        <v>1479</v>
      </c>
      <c r="E336" s="238" t="s">
        <v>1479</v>
      </c>
      <c r="F336" s="138" t="s">
        <v>264</v>
      </c>
      <c r="G336" s="239" t="s">
        <v>427</v>
      </c>
      <c r="H336" s="239" t="s">
        <v>427</v>
      </c>
      <c r="I336" s="239"/>
      <c r="J336" s="239"/>
      <c r="K336" s="252" t="s">
        <v>2071</v>
      </c>
      <c r="L336" s="252">
        <v>20000000</v>
      </c>
      <c r="M336" s="252">
        <v>20000000</v>
      </c>
      <c r="N336" s="253">
        <f t="shared" si="57"/>
        <v>40000000</v>
      </c>
      <c r="O336" s="138" t="s">
        <v>428</v>
      </c>
    </row>
    <row r="337" spans="1:15" ht="52.95" customHeight="1">
      <c r="A337" s="50" t="s">
        <v>1480</v>
      </c>
      <c r="B337" s="141" t="s">
        <v>1481</v>
      </c>
      <c r="C337" s="141" t="s">
        <v>1482</v>
      </c>
      <c r="D337" s="141" t="s">
        <v>1482</v>
      </c>
      <c r="E337" s="141" t="s">
        <v>2764</v>
      </c>
      <c r="F337" s="138" t="s">
        <v>264</v>
      </c>
      <c r="G337" s="239" t="s">
        <v>427</v>
      </c>
      <c r="H337" s="239" t="s">
        <v>427</v>
      </c>
      <c r="I337" s="239" t="s">
        <v>427</v>
      </c>
      <c r="J337" s="239" t="s">
        <v>427</v>
      </c>
      <c r="K337" s="252">
        <v>10000000</v>
      </c>
      <c r="L337" s="252">
        <v>10000000</v>
      </c>
      <c r="M337" s="252">
        <v>10000000</v>
      </c>
      <c r="N337" s="253">
        <f t="shared" si="57"/>
        <v>30000000</v>
      </c>
      <c r="O337" s="138" t="s">
        <v>428</v>
      </c>
    </row>
    <row r="338" spans="1:15" ht="39.6" customHeight="1">
      <c r="A338" s="50" t="s">
        <v>1483</v>
      </c>
      <c r="B338" s="141" t="s">
        <v>1484</v>
      </c>
      <c r="C338" s="141" t="s">
        <v>1485</v>
      </c>
      <c r="D338" s="141" t="s">
        <v>1485</v>
      </c>
      <c r="E338" s="141" t="s">
        <v>1485</v>
      </c>
      <c r="F338" s="138" t="s">
        <v>264</v>
      </c>
      <c r="G338" s="239" t="s">
        <v>427</v>
      </c>
      <c r="H338" s="239" t="s">
        <v>427</v>
      </c>
      <c r="I338" s="239" t="s">
        <v>427</v>
      </c>
      <c r="J338" s="239" t="s">
        <v>427</v>
      </c>
      <c r="K338" s="252">
        <v>114000000</v>
      </c>
      <c r="L338" s="252">
        <v>114000000</v>
      </c>
      <c r="M338" s="252">
        <v>114000000</v>
      </c>
      <c r="N338" s="253">
        <f t="shared" si="57"/>
        <v>342000000</v>
      </c>
      <c r="O338" s="138" t="s">
        <v>428</v>
      </c>
    </row>
    <row r="339" spans="1:15" ht="30" customHeight="1">
      <c r="A339" s="50" t="s">
        <v>1486</v>
      </c>
      <c r="B339" s="236" t="s">
        <v>1487</v>
      </c>
      <c r="C339" s="141" t="s">
        <v>1488</v>
      </c>
      <c r="D339" s="141" t="s">
        <v>1488</v>
      </c>
      <c r="E339" s="141" t="s">
        <v>1488</v>
      </c>
      <c r="F339" s="138" t="s">
        <v>264</v>
      </c>
      <c r="G339" s="239" t="s">
        <v>475</v>
      </c>
      <c r="H339" s="239" t="s">
        <v>1489</v>
      </c>
      <c r="I339" s="239" t="s">
        <v>475</v>
      </c>
      <c r="J339" s="239" t="s">
        <v>475</v>
      </c>
      <c r="K339" s="252">
        <v>20000000</v>
      </c>
      <c r="L339" s="252">
        <v>20000000</v>
      </c>
      <c r="M339" s="252">
        <v>20000000</v>
      </c>
      <c r="N339" s="253">
        <f t="shared" si="57"/>
        <v>60000000</v>
      </c>
      <c r="O339" s="138" t="s">
        <v>428</v>
      </c>
    </row>
    <row r="340" spans="1:15" ht="26.4" customHeight="1">
      <c r="A340" s="50" t="s">
        <v>1490</v>
      </c>
      <c r="B340" s="236" t="s">
        <v>1491</v>
      </c>
      <c r="C340" s="141" t="s">
        <v>1492</v>
      </c>
      <c r="D340" s="141" t="s">
        <v>1492</v>
      </c>
      <c r="E340" s="141" t="s">
        <v>1492</v>
      </c>
      <c r="F340" s="138" t="s">
        <v>264</v>
      </c>
      <c r="G340" s="239" t="s">
        <v>427</v>
      </c>
      <c r="H340" s="239" t="s">
        <v>427</v>
      </c>
      <c r="I340" s="239" t="s">
        <v>427</v>
      </c>
      <c r="J340" s="239" t="s">
        <v>427</v>
      </c>
      <c r="K340" s="252" t="s">
        <v>555</v>
      </c>
      <c r="L340" s="252" t="s">
        <v>555</v>
      </c>
      <c r="M340" s="252" t="s">
        <v>555</v>
      </c>
      <c r="N340" s="253">
        <f t="shared" si="57"/>
        <v>0</v>
      </c>
      <c r="O340" s="138" t="s">
        <v>555</v>
      </c>
    </row>
    <row r="341" spans="1:15" ht="39.6" customHeight="1">
      <c r="A341" s="50" t="s">
        <v>1493</v>
      </c>
      <c r="B341" s="240" t="s">
        <v>1494</v>
      </c>
      <c r="C341" s="240" t="s">
        <v>1495</v>
      </c>
      <c r="D341" s="240" t="s">
        <v>1495</v>
      </c>
      <c r="E341" s="240" t="s">
        <v>1495</v>
      </c>
      <c r="F341" s="138" t="s">
        <v>264</v>
      </c>
      <c r="G341" s="239" t="s">
        <v>427</v>
      </c>
      <c r="H341" s="239" t="s">
        <v>427</v>
      </c>
      <c r="I341" s="239" t="s">
        <v>427</v>
      </c>
      <c r="J341" s="239" t="s">
        <v>427</v>
      </c>
      <c r="K341" s="252">
        <v>220000000</v>
      </c>
      <c r="L341" s="252">
        <v>220000000</v>
      </c>
      <c r="M341" s="252">
        <v>220000000</v>
      </c>
      <c r="N341" s="253">
        <f t="shared" si="57"/>
        <v>660000000</v>
      </c>
      <c r="O341" s="138" t="s">
        <v>428</v>
      </c>
    </row>
    <row r="342" spans="1:15" ht="39.6" customHeight="1">
      <c r="A342" s="50" t="s">
        <v>1496</v>
      </c>
      <c r="B342" s="240" t="s">
        <v>1497</v>
      </c>
      <c r="C342" s="240" t="s">
        <v>1498</v>
      </c>
      <c r="D342" s="240" t="s">
        <v>1498</v>
      </c>
      <c r="E342" s="240" t="s">
        <v>1498</v>
      </c>
      <c r="F342" s="138" t="s">
        <v>264</v>
      </c>
      <c r="G342" s="239" t="s">
        <v>427</v>
      </c>
      <c r="H342" s="239" t="s">
        <v>427</v>
      </c>
      <c r="I342" s="239" t="s">
        <v>427</v>
      </c>
      <c r="J342" s="239" t="s">
        <v>427</v>
      </c>
      <c r="K342" s="252">
        <v>170000000</v>
      </c>
      <c r="L342" s="252">
        <v>170000000</v>
      </c>
      <c r="M342" s="252">
        <v>170000000</v>
      </c>
      <c r="N342" s="252">
        <v>170000000</v>
      </c>
      <c r="O342" s="138" t="s">
        <v>428</v>
      </c>
    </row>
    <row r="343" spans="1:15" ht="26.4" customHeight="1">
      <c r="A343" s="50" t="s">
        <v>1499</v>
      </c>
      <c r="B343" s="141" t="s">
        <v>1500</v>
      </c>
      <c r="C343" s="241" t="s">
        <v>1501</v>
      </c>
      <c r="D343" s="241" t="s">
        <v>1501</v>
      </c>
      <c r="E343" s="241" t="s">
        <v>1501</v>
      </c>
      <c r="F343" s="138" t="s">
        <v>264</v>
      </c>
      <c r="G343" s="239"/>
      <c r="H343" s="239"/>
      <c r="I343" s="239" t="s">
        <v>427</v>
      </c>
      <c r="J343" s="239" t="s">
        <v>427</v>
      </c>
      <c r="K343" s="252">
        <v>3000000000</v>
      </c>
      <c r="L343" s="252">
        <v>3000000000</v>
      </c>
      <c r="M343" s="252">
        <v>3000000000</v>
      </c>
      <c r="N343" s="253">
        <f t="shared" ref="N343:N351" si="58">SUM(K343:M343)</f>
        <v>9000000000</v>
      </c>
      <c r="O343" s="138" t="s">
        <v>428</v>
      </c>
    </row>
    <row r="344" spans="1:15" ht="39.6">
      <c r="A344" s="50" t="s">
        <v>1502</v>
      </c>
      <c r="B344" s="141" t="s">
        <v>1503</v>
      </c>
      <c r="C344" s="141" t="s">
        <v>1504</v>
      </c>
      <c r="D344" s="141" t="s">
        <v>1504</v>
      </c>
      <c r="E344" s="141" t="s">
        <v>1504</v>
      </c>
      <c r="F344" s="138" t="s">
        <v>264</v>
      </c>
      <c r="G344" s="239"/>
      <c r="H344" s="239" t="s">
        <v>427</v>
      </c>
      <c r="I344" s="239"/>
      <c r="J344" s="239" t="s">
        <v>427</v>
      </c>
      <c r="K344" s="252">
        <v>4000000</v>
      </c>
      <c r="L344" s="252">
        <v>4000000</v>
      </c>
      <c r="M344" s="252">
        <v>4000000</v>
      </c>
      <c r="N344" s="253">
        <f t="shared" si="58"/>
        <v>12000000</v>
      </c>
      <c r="O344" s="138" t="s">
        <v>428</v>
      </c>
    </row>
    <row r="345" spans="1:15" ht="26.4" customHeight="1">
      <c r="A345" s="50"/>
      <c r="B345" s="236" t="s">
        <v>1506</v>
      </c>
      <c r="C345" s="141" t="s">
        <v>1507</v>
      </c>
      <c r="D345" s="141" t="s">
        <v>1507</v>
      </c>
      <c r="E345" s="141" t="s">
        <v>1507</v>
      </c>
      <c r="F345" s="138" t="s">
        <v>264</v>
      </c>
      <c r="G345" s="242" t="s">
        <v>475</v>
      </c>
      <c r="H345" s="242"/>
      <c r="I345" s="242" t="s">
        <v>475</v>
      </c>
      <c r="J345" s="243"/>
      <c r="K345" s="252">
        <v>5000000</v>
      </c>
      <c r="L345" s="252">
        <v>5000000</v>
      </c>
      <c r="M345" s="252">
        <v>5000000</v>
      </c>
      <c r="N345" s="253">
        <f t="shared" si="58"/>
        <v>15000000</v>
      </c>
      <c r="O345" s="138" t="s">
        <v>428</v>
      </c>
    </row>
    <row r="346" spans="1:15" ht="66" customHeight="1">
      <c r="A346" s="50" t="s">
        <v>1505</v>
      </c>
      <c r="B346" s="236" t="s">
        <v>1509</v>
      </c>
      <c r="C346" s="141" t="s">
        <v>1510</v>
      </c>
      <c r="D346" s="141" t="s">
        <v>1510</v>
      </c>
      <c r="E346" s="141" t="s">
        <v>1510</v>
      </c>
      <c r="F346" s="138" t="s">
        <v>264</v>
      </c>
      <c r="G346" s="243"/>
      <c r="H346" s="243" t="s">
        <v>475</v>
      </c>
      <c r="I346" s="243"/>
      <c r="J346" s="243" t="s">
        <v>475</v>
      </c>
      <c r="K346" s="252">
        <v>10000000</v>
      </c>
      <c r="L346" s="252">
        <v>10000000</v>
      </c>
      <c r="M346" s="252">
        <v>10000000</v>
      </c>
      <c r="N346" s="253">
        <f t="shared" si="58"/>
        <v>30000000</v>
      </c>
      <c r="O346" s="138" t="s">
        <v>428</v>
      </c>
    </row>
    <row r="347" spans="1:15" ht="52.95" customHeight="1">
      <c r="A347" s="50" t="s">
        <v>1508</v>
      </c>
      <c r="B347" s="236" t="s">
        <v>1512</v>
      </c>
      <c r="C347" s="141" t="s">
        <v>1513</v>
      </c>
      <c r="D347" s="141" t="s">
        <v>1513</v>
      </c>
      <c r="E347" s="141" t="s">
        <v>1513</v>
      </c>
      <c r="F347" s="138" t="s">
        <v>264</v>
      </c>
      <c r="G347" s="243" t="s">
        <v>475</v>
      </c>
      <c r="H347" s="243" t="s">
        <v>475</v>
      </c>
      <c r="I347" s="243" t="s">
        <v>475</v>
      </c>
      <c r="J347" s="243" t="s">
        <v>475</v>
      </c>
      <c r="K347" s="252" t="s">
        <v>555</v>
      </c>
      <c r="L347" s="252" t="s">
        <v>555</v>
      </c>
      <c r="M347" s="252" t="s">
        <v>555</v>
      </c>
      <c r="N347" s="253">
        <f t="shared" si="58"/>
        <v>0</v>
      </c>
      <c r="O347" s="138" t="s">
        <v>555</v>
      </c>
    </row>
    <row r="348" spans="1:15" ht="79.2">
      <c r="A348" s="50" t="s">
        <v>1511</v>
      </c>
      <c r="B348" s="141" t="s">
        <v>1515</v>
      </c>
      <c r="C348" s="141" t="s">
        <v>1516</v>
      </c>
      <c r="D348" s="141" t="s">
        <v>1516</v>
      </c>
      <c r="E348" s="141" t="s">
        <v>1516</v>
      </c>
      <c r="F348" s="138" t="s">
        <v>264</v>
      </c>
      <c r="G348" s="239"/>
      <c r="H348" s="242" t="s">
        <v>475</v>
      </c>
      <c r="I348" s="239"/>
      <c r="J348" s="239" t="s">
        <v>427</v>
      </c>
      <c r="K348" s="252">
        <v>15000000</v>
      </c>
      <c r="L348" s="252">
        <v>15000000</v>
      </c>
      <c r="M348" s="252">
        <v>15000000</v>
      </c>
      <c r="N348" s="253">
        <f t="shared" si="58"/>
        <v>45000000</v>
      </c>
      <c r="O348" s="138" t="s">
        <v>428</v>
      </c>
    </row>
    <row r="349" spans="1:15" ht="66">
      <c r="A349" s="50"/>
      <c r="B349" s="899" t="s">
        <v>1518</v>
      </c>
      <c r="C349" s="141" t="s">
        <v>1519</v>
      </c>
      <c r="D349" s="141" t="s">
        <v>1519</v>
      </c>
      <c r="E349" s="141" t="s">
        <v>1519</v>
      </c>
      <c r="F349" s="138" t="s">
        <v>264</v>
      </c>
      <c r="G349" s="239"/>
      <c r="H349" s="239" t="s">
        <v>427</v>
      </c>
      <c r="I349" s="239" t="s">
        <v>427</v>
      </c>
      <c r="J349" s="239" t="s">
        <v>427</v>
      </c>
      <c r="K349" s="252">
        <v>17000000</v>
      </c>
      <c r="L349" s="252">
        <v>17000000</v>
      </c>
      <c r="M349" s="252">
        <v>17000000</v>
      </c>
      <c r="N349" s="253">
        <f t="shared" si="58"/>
        <v>51000000</v>
      </c>
      <c r="O349" s="138" t="s">
        <v>428</v>
      </c>
    </row>
    <row r="350" spans="1:15" ht="39.6">
      <c r="A350" s="50"/>
      <c r="B350" s="900"/>
      <c r="C350" s="141" t="s">
        <v>1521</v>
      </c>
      <c r="D350" s="141" t="s">
        <v>1521</v>
      </c>
      <c r="E350" s="141" t="s">
        <v>1521</v>
      </c>
      <c r="F350" s="138" t="s">
        <v>264</v>
      </c>
      <c r="G350" s="239"/>
      <c r="H350" s="239"/>
      <c r="I350" s="239" t="s">
        <v>427</v>
      </c>
      <c r="J350" s="255"/>
      <c r="K350" s="252">
        <v>15000000</v>
      </c>
      <c r="L350" s="252">
        <v>15000000</v>
      </c>
      <c r="M350" s="252">
        <v>15000000</v>
      </c>
      <c r="N350" s="253">
        <f t="shared" si="58"/>
        <v>45000000</v>
      </c>
      <c r="O350" s="138" t="s">
        <v>428</v>
      </c>
    </row>
    <row r="351" spans="1:15" ht="78.900000000000006" customHeight="1">
      <c r="A351" s="50" t="s">
        <v>1514</v>
      </c>
      <c r="B351" s="901"/>
      <c r="C351" s="141" t="s">
        <v>1523</v>
      </c>
      <c r="D351" s="141" t="s">
        <v>1523</v>
      </c>
      <c r="E351" s="141" t="s">
        <v>1523</v>
      </c>
      <c r="F351" s="138" t="s">
        <v>264</v>
      </c>
      <c r="G351" s="239"/>
      <c r="H351" s="239" t="s">
        <v>427</v>
      </c>
      <c r="I351" s="239"/>
      <c r="J351" s="239"/>
      <c r="K351" s="252">
        <v>1000000</v>
      </c>
      <c r="L351" s="252">
        <v>1000000</v>
      </c>
      <c r="M351" s="252">
        <v>1000000</v>
      </c>
      <c r="N351" s="253">
        <f t="shared" si="58"/>
        <v>3000000</v>
      </c>
      <c r="O351" s="138" t="s">
        <v>428</v>
      </c>
    </row>
    <row r="352" spans="1:15" ht="56.1" customHeight="1">
      <c r="A352" s="244" t="s">
        <v>1524</v>
      </c>
      <c r="B352" s="244"/>
      <c r="C352" s="244"/>
      <c r="D352" s="244"/>
      <c r="E352" s="244"/>
      <c r="F352" s="244"/>
      <c r="G352" s="244"/>
      <c r="H352" s="244"/>
      <c r="I352" s="244"/>
      <c r="J352" s="244"/>
      <c r="K352" s="244"/>
      <c r="L352" s="244"/>
      <c r="M352" s="244"/>
      <c r="N352" s="244"/>
      <c r="O352" s="244"/>
    </row>
    <row r="353" spans="1:15" ht="41.1" customHeight="1">
      <c r="A353" s="50" t="s">
        <v>1517</v>
      </c>
      <c r="B353" s="56" t="s">
        <v>1455</v>
      </c>
      <c r="C353" s="820" t="s">
        <v>1456</v>
      </c>
      <c r="D353" s="820" t="s">
        <v>1456</v>
      </c>
      <c r="E353" s="820" t="s">
        <v>1456</v>
      </c>
      <c r="F353" s="54" t="s">
        <v>60</v>
      </c>
      <c r="G353" s="54" t="s">
        <v>475</v>
      </c>
      <c r="H353" s="54" t="s">
        <v>475</v>
      </c>
      <c r="I353" s="54" t="s">
        <v>475</v>
      </c>
      <c r="J353" s="54" t="s">
        <v>475</v>
      </c>
      <c r="K353" s="155">
        <v>1000000</v>
      </c>
      <c r="L353" s="155">
        <v>1000000</v>
      </c>
      <c r="M353" s="155">
        <v>1000000</v>
      </c>
      <c r="N353" s="124">
        <f t="shared" ref="N353:N354" si="59">SUM(K353:M353)</f>
        <v>3000000</v>
      </c>
      <c r="O353" s="89" t="s">
        <v>983</v>
      </c>
    </row>
    <row r="354" spans="1:15" ht="26.4" customHeight="1">
      <c r="A354" s="50" t="s">
        <v>1520</v>
      </c>
      <c r="B354" s="68" t="s">
        <v>1458</v>
      </c>
      <c r="C354" s="56" t="s">
        <v>1459</v>
      </c>
      <c r="D354" s="56" t="s">
        <v>1459</v>
      </c>
      <c r="E354" s="56" t="s">
        <v>1459</v>
      </c>
      <c r="F354" s="54" t="s">
        <v>60</v>
      </c>
      <c r="G354" s="54"/>
      <c r="H354" s="54"/>
      <c r="I354" s="54" t="s">
        <v>475</v>
      </c>
      <c r="J354" s="54"/>
      <c r="K354" s="155">
        <v>1000000</v>
      </c>
      <c r="L354" s="155">
        <v>1000000</v>
      </c>
      <c r="M354" s="155">
        <v>1000000</v>
      </c>
      <c r="N354" s="124">
        <f t="shared" si="59"/>
        <v>3000000</v>
      </c>
      <c r="O354" s="89" t="s">
        <v>983</v>
      </c>
    </row>
    <row r="355" spans="1:15" ht="22.2" customHeight="1">
      <c r="A355" s="43" t="s">
        <v>1529</v>
      </c>
      <c r="B355" s="43" t="s">
        <v>1530</v>
      </c>
      <c r="C355" s="113"/>
      <c r="D355" s="113"/>
      <c r="E355" s="113"/>
      <c r="F355" s="113"/>
      <c r="G355" s="45"/>
      <c r="H355" s="45"/>
      <c r="I355" s="45"/>
      <c r="J355" s="45"/>
      <c r="K355" s="133">
        <f>+K356+K367</f>
        <v>2378106349.4367299</v>
      </c>
      <c r="L355" s="133">
        <f>+L356+L367</f>
        <v>201172510.60327199</v>
      </c>
      <c r="M355" s="133"/>
      <c r="N355" s="133">
        <f>+N356+N367</f>
        <v>2778514345.2649002</v>
      </c>
      <c r="O355" s="133"/>
    </row>
    <row r="356" spans="1:15" ht="26.4" customHeight="1">
      <c r="A356" s="46" t="s">
        <v>1531</v>
      </c>
      <c r="B356" s="188"/>
      <c r="C356" s="245"/>
      <c r="D356" s="245"/>
      <c r="E356" s="245"/>
      <c r="F356" s="64"/>
      <c r="G356" s="215"/>
      <c r="H356" s="215"/>
      <c r="I356" s="215"/>
      <c r="J356" s="215"/>
      <c r="K356" s="225">
        <f>SUM(K357:K366)</f>
        <v>143866000</v>
      </c>
      <c r="L356" s="225">
        <f>SUM(L357:L366)</f>
        <v>113866000</v>
      </c>
      <c r="M356" s="225"/>
      <c r="N356" s="225">
        <f>SUM(N357:N366)</f>
        <v>367598000</v>
      </c>
      <c r="O356" s="225"/>
    </row>
    <row r="357" spans="1:15" ht="34.200000000000003" customHeight="1">
      <c r="A357" s="50" t="s">
        <v>1532</v>
      </c>
      <c r="B357" s="68" t="s">
        <v>1533</v>
      </c>
      <c r="C357" s="246" t="s">
        <v>1534</v>
      </c>
      <c r="D357" s="246" t="s">
        <v>1534</v>
      </c>
      <c r="E357" s="246" t="s">
        <v>1534</v>
      </c>
      <c r="F357" s="54" t="s">
        <v>60</v>
      </c>
      <c r="G357" s="54" t="s">
        <v>475</v>
      </c>
      <c r="H357" s="54" t="s">
        <v>475</v>
      </c>
      <c r="I357" s="54" t="s">
        <v>475</v>
      </c>
      <c r="J357" s="54" t="s">
        <v>475</v>
      </c>
      <c r="K357" s="155">
        <v>30000000</v>
      </c>
      <c r="L357" s="155">
        <v>30000000</v>
      </c>
      <c r="M357" s="155">
        <v>30000000</v>
      </c>
      <c r="N357" s="124">
        <f t="shared" ref="N357:N366" si="60">SUM(K357:M357)</f>
        <v>90000000</v>
      </c>
      <c r="O357" s="89" t="s">
        <v>983</v>
      </c>
    </row>
    <row r="358" spans="1:15" s="18" customFormat="1" ht="36.6" customHeight="1">
      <c r="A358" s="50" t="s">
        <v>1535</v>
      </c>
      <c r="B358" s="56" t="s">
        <v>1536</v>
      </c>
      <c r="C358" s="246" t="s">
        <v>1537</v>
      </c>
      <c r="D358" s="246" t="s">
        <v>1537</v>
      </c>
      <c r="E358" s="246" t="s">
        <v>1537</v>
      </c>
      <c r="F358" s="54" t="s">
        <v>60</v>
      </c>
      <c r="G358" s="175"/>
      <c r="H358" s="175"/>
      <c r="I358" s="175" t="s">
        <v>475</v>
      </c>
      <c r="J358" s="175"/>
      <c r="K358" s="155">
        <v>4500000</v>
      </c>
      <c r="L358" s="155">
        <v>4500000</v>
      </c>
      <c r="M358" s="155">
        <v>4500000</v>
      </c>
      <c r="N358" s="124">
        <f t="shared" si="60"/>
        <v>13500000</v>
      </c>
      <c r="O358" s="89" t="s">
        <v>983</v>
      </c>
    </row>
    <row r="359" spans="1:15" s="18" customFormat="1" ht="34.200000000000003" customHeight="1">
      <c r="A359" s="50" t="s">
        <v>1538</v>
      </c>
      <c r="B359" s="56" t="s">
        <v>1539</v>
      </c>
      <c r="C359" s="246" t="s">
        <v>1540</v>
      </c>
      <c r="D359" s="246" t="s">
        <v>1540</v>
      </c>
      <c r="E359" s="246" t="s">
        <v>1540</v>
      </c>
      <c r="F359" s="54" t="s">
        <v>60</v>
      </c>
      <c r="G359" s="175"/>
      <c r="H359" s="175" t="s">
        <v>475</v>
      </c>
      <c r="I359" s="175"/>
      <c r="J359" s="175"/>
      <c r="K359" s="155">
        <v>3500000</v>
      </c>
      <c r="L359" s="155">
        <v>3500000</v>
      </c>
      <c r="M359" s="155">
        <v>3500000</v>
      </c>
      <c r="N359" s="124">
        <f t="shared" si="60"/>
        <v>10500000</v>
      </c>
      <c r="O359" s="89" t="s">
        <v>983</v>
      </c>
    </row>
    <row r="360" spans="1:15" s="18" customFormat="1" ht="39" customHeight="1">
      <c r="A360" s="50" t="s">
        <v>1541</v>
      </c>
      <c r="B360" s="65" t="s">
        <v>1542</v>
      </c>
      <c r="C360" s="65" t="s">
        <v>1543</v>
      </c>
      <c r="D360" s="65" t="s">
        <v>1543</v>
      </c>
      <c r="E360" s="65" t="s">
        <v>1543</v>
      </c>
      <c r="F360" s="67" t="s">
        <v>60</v>
      </c>
      <c r="G360" s="247"/>
      <c r="H360" s="247"/>
      <c r="I360" s="247"/>
      <c r="J360" s="247" t="s">
        <v>475</v>
      </c>
      <c r="K360" s="94">
        <v>7000000</v>
      </c>
      <c r="L360" s="94">
        <v>7000000</v>
      </c>
      <c r="M360" s="94">
        <v>7000000</v>
      </c>
      <c r="N360" s="152">
        <f t="shared" si="60"/>
        <v>21000000</v>
      </c>
      <c r="O360" s="95" t="s">
        <v>983</v>
      </c>
    </row>
    <row r="361" spans="1:15" s="18" customFormat="1" ht="36" customHeight="1">
      <c r="A361" s="50" t="s">
        <v>1544</v>
      </c>
      <c r="B361" s="56" t="s">
        <v>1545</v>
      </c>
      <c r="C361" s="56" t="s">
        <v>1546</v>
      </c>
      <c r="D361" s="56" t="s">
        <v>2765</v>
      </c>
      <c r="E361" s="56" t="s">
        <v>2765</v>
      </c>
      <c r="F361" s="54" t="s">
        <v>60</v>
      </c>
      <c r="G361" s="54"/>
      <c r="H361" s="54"/>
      <c r="I361" s="54" t="s">
        <v>475</v>
      </c>
      <c r="J361" s="54"/>
      <c r="K361" s="155">
        <v>1000000</v>
      </c>
      <c r="L361" s="155">
        <v>1000000</v>
      </c>
      <c r="M361" s="155">
        <v>1000000</v>
      </c>
      <c r="N361" s="124">
        <f t="shared" si="60"/>
        <v>3000000</v>
      </c>
      <c r="O361" s="87" t="s">
        <v>1547</v>
      </c>
    </row>
    <row r="362" spans="1:15" s="18" customFormat="1" ht="47.4" customHeight="1">
      <c r="A362" s="50" t="s">
        <v>1548</v>
      </c>
      <c r="B362" s="68" t="s">
        <v>1549</v>
      </c>
      <c r="C362" s="86" t="s">
        <v>1550</v>
      </c>
      <c r="D362" s="86"/>
      <c r="E362" s="86"/>
      <c r="F362" s="54" t="s">
        <v>60</v>
      </c>
      <c r="G362" s="54"/>
      <c r="H362" s="54"/>
      <c r="I362" s="54"/>
      <c r="J362" s="54" t="s">
        <v>475</v>
      </c>
      <c r="K362" s="85">
        <v>30000000</v>
      </c>
      <c r="L362" s="85"/>
      <c r="M362" s="85"/>
      <c r="N362" s="124">
        <f t="shared" si="60"/>
        <v>30000000</v>
      </c>
      <c r="O362" s="97" t="s">
        <v>428</v>
      </c>
    </row>
    <row r="363" spans="1:15" s="18" customFormat="1" ht="26.4" customHeight="1">
      <c r="A363" s="50" t="s">
        <v>1551</v>
      </c>
      <c r="B363" s="56" t="s">
        <v>1552</v>
      </c>
      <c r="C363" s="248" t="s">
        <v>1553</v>
      </c>
      <c r="D363" s="248" t="s">
        <v>1553</v>
      </c>
      <c r="E363" s="248" t="s">
        <v>1553</v>
      </c>
      <c r="F363" s="54" t="s">
        <v>60</v>
      </c>
      <c r="G363" s="54"/>
      <c r="H363" s="54" t="s">
        <v>475</v>
      </c>
      <c r="I363" s="54"/>
      <c r="J363" s="54" t="s">
        <v>475</v>
      </c>
      <c r="K363" s="155">
        <v>3000000</v>
      </c>
      <c r="L363" s="155">
        <v>3000000</v>
      </c>
      <c r="M363" s="155">
        <v>3000000</v>
      </c>
      <c r="N363" s="124">
        <f t="shared" si="60"/>
        <v>9000000</v>
      </c>
      <c r="O363" s="85" t="s">
        <v>983</v>
      </c>
    </row>
    <row r="364" spans="1:15" s="18" customFormat="1" ht="26.4" customHeight="1">
      <c r="A364" s="50" t="s">
        <v>1554</v>
      </c>
      <c r="B364" s="56" t="s">
        <v>1555</v>
      </c>
      <c r="C364" s="86" t="s">
        <v>1556</v>
      </c>
      <c r="D364" s="86" t="s">
        <v>1556</v>
      </c>
      <c r="E364" s="86" t="s">
        <v>1556</v>
      </c>
      <c r="F364" s="54" t="s">
        <v>60</v>
      </c>
      <c r="G364" s="54"/>
      <c r="H364" s="54" t="s">
        <v>475</v>
      </c>
      <c r="I364" s="54"/>
      <c r="J364" s="54"/>
      <c r="K364" s="85">
        <v>2000000</v>
      </c>
      <c r="L364" s="85">
        <v>2000000</v>
      </c>
      <c r="M364" s="85">
        <v>3000000</v>
      </c>
      <c r="N364" s="124">
        <f t="shared" si="60"/>
        <v>7000000</v>
      </c>
      <c r="O364" s="97" t="s">
        <v>983</v>
      </c>
    </row>
    <row r="365" spans="1:15" s="18" customFormat="1" ht="13.2" customHeight="1">
      <c r="A365" s="50" t="s">
        <v>1557</v>
      </c>
      <c r="B365" s="68" t="s">
        <v>1558</v>
      </c>
      <c r="C365" s="86" t="s">
        <v>1559</v>
      </c>
      <c r="D365" s="86" t="s">
        <v>1559</v>
      </c>
      <c r="E365" s="86" t="s">
        <v>1559</v>
      </c>
      <c r="F365" s="54" t="s">
        <v>60</v>
      </c>
      <c r="G365" s="54"/>
      <c r="H365" s="54" t="s">
        <v>475</v>
      </c>
      <c r="I365" s="54"/>
      <c r="J365" s="54"/>
      <c r="K365" s="85">
        <v>12000000</v>
      </c>
      <c r="L365" s="85">
        <v>12000000</v>
      </c>
      <c r="M365" s="85">
        <v>7000000</v>
      </c>
      <c r="N365" s="124">
        <f t="shared" si="60"/>
        <v>31000000</v>
      </c>
      <c r="O365" s="97" t="s">
        <v>983</v>
      </c>
    </row>
    <row r="366" spans="1:15" s="18" customFormat="1" ht="26.4" customHeight="1">
      <c r="A366" s="50" t="s">
        <v>1560</v>
      </c>
      <c r="B366" s="68" t="s">
        <v>1561</v>
      </c>
      <c r="C366" s="86" t="s">
        <v>1562</v>
      </c>
      <c r="D366" s="86" t="s">
        <v>1562</v>
      </c>
      <c r="E366" s="86" t="s">
        <v>1562</v>
      </c>
      <c r="F366" s="54" t="s">
        <v>60</v>
      </c>
      <c r="G366" s="54"/>
      <c r="H366" s="54"/>
      <c r="I366" s="54" t="s">
        <v>475</v>
      </c>
      <c r="J366" s="54"/>
      <c r="K366" s="85">
        <v>50866000</v>
      </c>
      <c r="L366" s="85">
        <v>50866000</v>
      </c>
      <c r="M366" s="85">
        <v>50866000</v>
      </c>
      <c r="N366" s="124">
        <f t="shared" si="60"/>
        <v>152598000</v>
      </c>
      <c r="O366" s="97" t="s">
        <v>428</v>
      </c>
    </row>
    <row r="367" spans="1:15" ht="26.4" customHeight="1">
      <c r="A367" s="46" t="s">
        <v>1563</v>
      </c>
      <c r="B367" s="188"/>
      <c r="C367" s="245"/>
      <c r="D367" s="245"/>
      <c r="E367" s="245"/>
      <c r="F367" s="49"/>
      <c r="G367" s="215"/>
      <c r="H367" s="215"/>
      <c r="I367" s="215"/>
      <c r="J367" s="215"/>
      <c r="K367" s="225">
        <f t="shared" ref="K367:N367" si="61">SUM(K368:K373)</f>
        <v>2234240349.4367299</v>
      </c>
      <c r="L367" s="225">
        <f t="shared" si="61"/>
        <v>87306510.603272006</v>
      </c>
      <c r="M367" s="225"/>
      <c r="N367" s="225">
        <f t="shared" si="61"/>
        <v>2410916345.2649002</v>
      </c>
      <c r="O367" s="162"/>
    </row>
    <row r="368" spans="1:15" s="18" customFormat="1" ht="27" customHeight="1">
      <c r="A368" s="50" t="s">
        <v>1574</v>
      </c>
      <c r="B368" s="68" t="s">
        <v>1565</v>
      </c>
      <c r="C368" s="56" t="s">
        <v>1566</v>
      </c>
      <c r="D368" s="56" t="s">
        <v>1566</v>
      </c>
      <c r="E368" s="56" t="s">
        <v>1566</v>
      </c>
      <c r="F368" s="54" t="s">
        <v>60</v>
      </c>
      <c r="G368" s="54"/>
      <c r="H368" s="54" t="s">
        <v>475</v>
      </c>
      <c r="I368" s="54" t="s">
        <v>475</v>
      </c>
      <c r="J368" s="54" t="s">
        <v>475</v>
      </c>
      <c r="K368" s="155">
        <v>40000000</v>
      </c>
      <c r="L368" s="155">
        <v>40000000</v>
      </c>
      <c r="M368" s="155">
        <v>40000000</v>
      </c>
      <c r="N368" s="85">
        <f t="shared" ref="N368:N373" si="62">SUM(K368:M368)</f>
        <v>120000000</v>
      </c>
      <c r="O368" s="87" t="s">
        <v>2766</v>
      </c>
    </row>
    <row r="369" spans="1:16" s="18" customFormat="1" ht="26.4" customHeight="1">
      <c r="A369" s="50" t="s">
        <v>1580</v>
      </c>
      <c r="B369" s="68" t="s">
        <v>1569</v>
      </c>
      <c r="C369" s="56" t="s">
        <v>1570</v>
      </c>
      <c r="D369" s="56" t="s">
        <v>2767</v>
      </c>
      <c r="E369" s="56" t="s">
        <v>2767</v>
      </c>
      <c r="F369" s="54" t="s">
        <v>60</v>
      </c>
      <c r="G369" s="54"/>
      <c r="H369" s="54"/>
      <c r="I369" s="54" t="s">
        <v>475</v>
      </c>
      <c r="J369" s="54" t="s">
        <v>475</v>
      </c>
      <c r="K369" s="155">
        <v>4000000</v>
      </c>
      <c r="L369" s="155">
        <v>4000000</v>
      </c>
      <c r="M369" s="155">
        <v>4000000</v>
      </c>
      <c r="N369" s="85">
        <f t="shared" si="62"/>
        <v>12000000</v>
      </c>
      <c r="O369" s="156" t="s">
        <v>983</v>
      </c>
    </row>
    <row r="370" spans="1:16" s="18" customFormat="1" ht="171.6" customHeight="1">
      <c r="A370" s="50" t="s">
        <v>1583</v>
      </c>
      <c r="B370" s="68" t="s">
        <v>2768</v>
      </c>
      <c r="C370" s="56" t="s">
        <v>2769</v>
      </c>
      <c r="D370" s="56" t="s">
        <v>2769</v>
      </c>
      <c r="E370" s="56" t="s">
        <v>2769</v>
      </c>
      <c r="F370" s="54" t="s">
        <v>60</v>
      </c>
      <c r="G370" s="54" t="s">
        <v>475</v>
      </c>
      <c r="H370" s="54" t="s">
        <v>475</v>
      </c>
      <c r="I370" s="54" t="s">
        <v>475</v>
      </c>
      <c r="J370" s="54" t="s">
        <v>475</v>
      </c>
      <c r="K370" s="94">
        <v>2171740349.4367299</v>
      </c>
      <c r="L370" s="94">
        <v>24806510.603271998</v>
      </c>
      <c r="M370" s="94">
        <v>26869485.224898402</v>
      </c>
      <c r="N370" s="85">
        <f t="shared" si="62"/>
        <v>2223416345.2649002</v>
      </c>
      <c r="O370" s="87" t="s">
        <v>2770</v>
      </c>
    </row>
    <row r="371" spans="1:16" s="18" customFormat="1" ht="26.4" customHeight="1">
      <c r="A371" s="50" t="s">
        <v>2771</v>
      </c>
      <c r="B371" s="56" t="s">
        <v>1575</v>
      </c>
      <c r="C371" s="56" t="s">
        <v>1576</v>
      </c>
      <c r="D371" s="56" t="s">
        <v>1576</v>
      </c>
      <c r="E371" s="56" t="s">
        <v>1576</v>
      </c>
      <c r="F371" s="54" t="s">
        <v>60</v>
      </c>
      <c r="G371" s="54"/>
      <c r="H371" s="54" t="s">
        <v>475</v>
      </c>
      <c r="I371" s="54"/>
      <c r="J371" s="54"/>
      <c r="K371" s="155">
        <v>6000000</v>
      </c>
      <c r="L371" s="155">
        <v>6000000</v>
      </c>
      <c r="M371" s="155">
        <v>6000000</v>
      </c>
      <c r="N371" s="85">
        <f t="shared" si="62"/>
        <v>18000000</v>
      </c>
      <c r="O371" s="85" t="s">
        <v>983</v>
      </c>
    </row>
    <row r="372" spans="1:16" s="18" customFormat="1" ht="26.4" customHeight="1">
      <c r="A372" s="50" t="s">
        <v>2772</v>
      </c>
      <c r="B372" s="68" t="s">
        <v>1578</v>
      </c>
      <c r="C372" s="56" t="s">
        <v>1579</v>
      </c>
      <c r="D372" s="56" t="s">
        <v>1579</v>
      </c>
      <c r="E372" s="56" t="s">
        <v>1579</v>
      </c>
      <c r="F372" s="54" t="s">
        <v>60</v>
      </c>
      <c r="G372" s="54" t="s">
        <v>475</v>
      </c>
      <c r="H372" s="54" t="s">
        <v>475</v>
      </c>
      <c r="I372" s="54" t="s">
        <v>475</v>
      </c>
      <c r="J372" s="54" t="s">
        <v>475</v>
      </c>
      <c r="K372" s="94">
        <v>6500000</v>
      </c>
      <c r="L372" s="94">
        <v>6500000</v>
      </c>
      <c r="M372" s="94">
        <v>6500000</v>
      </c>
      <c r="N372" s="85">
        <f t="shared" si="62"/>
        <v>19500000</v>
      </c>
      <c r="O372" s="85" t="s">
        <v>983</v>
      </c>
    </row>
    <row r="373" spans="1:16" s="18" customFormat="1" ht="26.4" customHeight="1">
      <c r="A373" s="50" t="s">
        <v>2773</v>
      </c>
      <c r="B373" s="56" t="s">
        <v>1581</v>
      </c>
      <c r="C373" s="56" t="s">
        <v>1582</v>
      </c>
      <c r="D373" s="56" t="s">
        <v>1582</v>
      </c>
      <c r="E373" s="56" t="s">
        <v>1582</v>
      </c>
      <c r="F373" s="54" t="s">
        <v>60</v>
      </c>
      <c r="G373" s="54"/>
      <c r="H373" s="54"/>
      <c r="I373" s="54"/>
      <c r="J373" s="54"/>
      <c r="K373" s="155">
        <v>6000000</v>
      </c>
      <c r="L373" s="155">
        <v>6000000</v>
      </c>
      <c r="M373" s="155">
        <v>6000000</v>
      </c>
      <c r="N373" s="85">
        <f t="shared" si="62"/>
        <v>18000000</v>
      </c>
      <c r="O373" s="85" t="s">
        <v>983</v>
      </c>
    </row>
    <row r="374" spans="1:16" ht="22.2" customHeight="1">
      <c r="A374" s="43" t="s">
        <v>278</v>
      </c>
      <c r="B374" s="43" t="s">
        <v>1586</v>
      </c>
      <c r="C374" s="113"/>
      <c r="D374" s="113"/>
      <c r="E374" s="113"/>
      <c r="F374" s="113"/>
      <c r="G374" s="45"/>
      <c r="H374" s="45"/>
      <c r="I374" s="45"/>
      <c r="J374" s="45"/>
      <c r="K374" s="133">
        <f t="shared" ref="K374:N374" si="63">+K375</f>
        <v>9200000</v>
      </c>
      <c r="L374" s="133">
        <f t="shared" si="63"/>
        <v>9200000</v>
      </c>
      <c r="M374" s="133"/>
      <c r="N374" s="133">
        <f t="shared" si="63"/>
        <v>27600000</v>
      </c>
      <c r="O374" s="133"/>
    </row>
    <row r="375" spans="1:16" ht="26.4" customHeight="1">
      <c r="A375" s="46" t="s">
        <v>1587</v>
      </c>
      <c r="B375" s="188"/>
      <c r="C375" s="214"/>
      <c r="D375" s="214"/>
      <c r="E375" s="214"/>
      <c r="F375" s="64"/>
      <c r="G375" s="215"/>
      <c r="H375" s="215"/>
      <c r="I375" s="215"/>
      <c r="J375" s="215"/>
      <c r="K375" s="225">
        <f t="shared" ref="K375:N375" si="64">SUM(K376:K379)</f>
        <v>9200000</v>
      </c>
      <c r="L375" s="225">
        <f t="shared" si="64"/>
        <v>9200000</v>
      </c>
      <c r="M375" s="225"/>
      <c r="N375" s="225">
        <f t="shared" si="64"/>
        <v>27600000</v>
      </c>
      <c r="O375" s="225"/>
    </row>
    <row r="376" spans="1:16" ht="46.35" customHeight="1">
      <c r="A376" s="50" t="s">
        <v>1588</v>
      </c>
      <c r="B376" s="68" t="s">
        <v>1589</v>
      </c>
      <c r="C376" s="56" t="s">
        <v>1590</v>
      </c>
      <c r="D376" s="56" t="s">
        <v>2774</v>
      </c>
      <c r="E376" s="56" t="s">
        <v>2775</v>
      </c>
      <c r="F376" s="54" t="s">
        <v>66</v>
      </c>
      <c r="G376" s="54" t="s">
        <v>475</v>
      </c>
      <c r="H376" s="54" t="s">
        <v>475</v>
      </c>
      <c r="I376" s="54"/>
      <c r="J376" s="54"/>
      <c r="K376" s="132">
        <v>2300000</v>
      </c>
      <c r="L376" s="132">
        <v>2300000</v>
      </c>
      <c r="M376" s="132">
        <v>2300000</v>
      </c>
      <c r="N376" s="226">
        <f t="shared" ref="N376:N379" si="65">SUM(K376:M376)</f>
        <v>6900000</v>
      </c>
      <c r="O376" s="89" t="s">
        <v>428</v>
      </c>
    </row>
    <row r="377" spans="1:16" ht="46.35" customHeight="1">
      <c r="A377" s="50"/>
      <c r="B377" s="902" t="s">
        <v>1592</v>
      </c>
      <c r="C377" s="56" t="s">
        <v>1593</v>
      </c>
      <c r="D377" s="56" t="s">
        <v>2776</v>
      </c>
      <c r="E377" s="56" t="s">
        <v>2776</v>
      </c>
      <c r="F377" s="54" t="s">
        <v>66</v>
      </c>
      <c r="G377" s="222"/>
      <c r="H377" s="222" t="s">
        <v>475</v>
      </c>
      <c r="I377" s="222" t="s">
        <v>475</v>
      </c>
      <c r="J377" s="222"/>
      <c r="K377" s="132">
        <v>3600000</v>
      </c>
      <c r="L377" s="132">
        <v>3600000</v>
      </c>
      <c r="M377" s="132">
        <v>3600000</v>
      </c>
      <c r="N377" s="226">
        <f t="shared" si="65"/>
        <v>10800000</v>
      </c>
      <c r="O377" s="256" t="s">
        <v>428</v>
      </c>
      <c r="P377" s="256"/>
    </row>
    <row r="378" spans="1:16" ht="46.35" customHeight="1">
      <c r="A378" s="50"/>
      <c r="B378" s="903"/>
      <c r="C378" s="56" t="s">
        <v>1595</v>
      </c>
      <c r="D378" s="56" t="s">
        <v>2777</v>
      </c>
      <c r="E378" s="56" t="s">
        <v>2777</v>
      </c>
      <c r="F378" s="54" t="s">
        <v>66</v>
      </c>
      <c r="G378" s="222"/>
      <c r="H378" s="222" t="s">
        <v>475</v>
      </c>
      <c r="I378" s="222" t="s">
        <v>475</v>
      </c>
      <c r="J378" s="222"/>
      <c r="K378" s="132">
        <v>0</v>
      </c>
      <c r="L378" s="132">
        <v>0</v>
      </c>
      <c r="M378" s="132">
        <v>0</v>
      </c>
      <c r="N378" s="226">
        <f t="shared" si="65"/>
        <v>0</v>
      </c>
      <c r="O378" s="256"/>
      <c r="P378" s="256"/>
    </row>
    <row r="379" spans="1:16" ht="31.5" customHeight="1">
      <c r="A379" s="50" t="s">
        <v>1591</v>
      </c>
      <c r="B379" s="904"/>
      <c r="C379" s="56" t="s">
        <v>1597</v>
      </c>
      <c r="D379" s="56" t="s">
        <v>1597</v>
      </c>
      <c r="E379" s="56" t="s">
        <v>1597</v>
      </c>
      <c r="F379" s="54" t="s">
        <v>66</v>
      </c>
      <c r="G379" s="222"/>
      <c r="H379" s="222"/>
      <c r="I379" s="222" t="s">
        <v>475</v>
      </c>
      <c r="J379" s="222" t="s">
        <v>475</v>
      </c>
      <c r="K379" s="132">
        <v>3300000</v>
      </c>
      <c r="L379" s="132">
        <v>3300000</v>
      </c>
      <c r="M379" s="132">
        <v>3300000</v>
      </c>
      <c r="N379" s="226">
        <f t="shared" si="65"/>
        <v>9900000</v>
      </c>
      <c r="O379" s="256" t="s">
        <v>428</v>
      </c>
      <c r="P379" s="256"/>
    </row>
    <row r="380" spans="1:16" ht="21" customHeight="1">
      <c r="A380" s="41">
        <v>4</v>
      </c>
      <c r="B380" s="41" t="s">
        <v>1598</v>
      </c>
      <c r="C380" s="42"/>
      <c r="D380" s="42"/>
      <c r="E380" s="42"/>
      <c r="F380" s="42"/>
      <c r="G380" s="37"/>
      <c r="H380" s="37"/>
      <c r="I380" s="37"/>
      <c r="J380" s="37"/>
      <c r="K380" s="80">
        <f>+K381+K456+K473</f>
        <v>1628704632.8767099</v>
      </c>
      <c r="L380" s="80">
        <f>+L381+L456+L473</f>
        <v>1278901232.8767099</v>
      </c>
      <c r="M380" s="80"/>
      <c r="N380" s="80">
        <f>+N381+N456+N473</f>
        <v>4186016865.7534199</v>
      </c>
      <c r="O380" s="80"/>
    </row>
    <row r="381" spans="1:16" ht="22.2" customHeight="1">
      <c r="A381" s="43" t="s">
        <v>1599</v>
      </c>
      <c r="B381" s="43" t="s">
        <v>1600</v>
      </c>
      <c r="C381" s="113"/>
      <c r="D381" s="113"/>
      <c r="E381" s="113"/>
      <c r="F381" s="113"/>
      <c r="G381" s="45"/>
      <c r="H381" s="45"/>
      <c r="I381" s="45"/>
      <c r="J381" s="45"/>
      <c r="K381" s="133">
        <f>+K382+K407+K415</f>
        <v>1437385232.8767099</v>
      </c>
      <c r="L381" s="133">
        <f>+L382+L407+L415</f>
        <v>1159191232.8767099</v>
      </c>
      <c r="M381" s="133"/>
      <c r="N381" s="133">
        <f>+N382+N407+N415</f>
        <v>3780277465.7534199</v>
      </c>
      <c r="O381" s="133"/>
    </row>
    <row r="382" spans="1:16" ht="26.4" customHeight="1">
      <c r="A382" s="46" t="s">
        <v>1601</v>
      </c>
      <c r="B382" s="47"/>
      <c r="C382" s="63"/>
      <c r="D382" s="63"/>
      <c r="E382" s="63"/>
      <c r="F382" s="64"/>
      <c r="G382" s="49"/>
      <c r="H382" s="49"/>
      <c r="I382" s="49"/>
      <c r="J382" s="49"/>
      <c r="K382" s="93">
        <f>SUM(K383:K406)</f>
        <v>1120498232.8767099</v>
      </c>
      <c r="L382" s="93">
        <f>SUM(L383:L406)</f>
        <v>880009232.87671196</v>
      </c>
      <c r="M382" s="93"/>
      <c r="N382" s="93">
        <f>SUM(N383:N406)</f>
        <v>2907026465.7534199</v>
      </c>
      <c r="O382" s="93"/>
    </row>
    <row r="383" spans="1:16" ht="26.4" customHeight="1">
      <c r="A383" s="50" t="s">
        <v>1602</v>
      </c>
      <c r="B383" s="68" t="s">
        <v>2778</v>
      </c>
      <c r="C383" s="56"/>
      <c r="D383" s="56" t="s">
        <v>2779</v>
      </c>
      <c r="E383" s="56" t="s">
        <v>2779</v>
      </c>
      <c r="F383" s="222" t="s">
        <v>66</v>
      </c>
      <c r="G383" s="222"/>
      <c r="H383" s="222"/>
      <c r="I383" s="222"/>
      <c r="J383" s="222"/>
      <c r="K383" s="132"/>
      <c r="L383" s="132">
        <v>8000000</v>
      </c>
      <c r="M383" s="132">
        <v>8000000</v>
      </c>
      <c r="N383" s="226">
        <f t="shared" ref="N383:N393" si="66">SUM(K383:M383)</f>
        <v>16000000</v>
      </c>
      <c r="O383" s="256" t="s">
        <v>2780</v>
      </c>
    </row>
    <row r="384" spans="1:16" ht="39.6" customHeight="1">
      <c r="A384" s="50" t="s">
        <v>1605</v>
      </c>
      <c r="B384" s="56" t="s">
        <v>2781</v>
      </c>
      <c r="C384" s="56"/>
      <c r="D384" s="56" t="s">
        <v>2782</v>
      </c>
      <c r="E384" s="56" t="s">
        <v>2782</v>
      </c>
      <c r="F384" s="222" t="s">
        <v>66</v>
      </c>
      <c r="G384" s="222"/>
      <c r="H384" s="222"/>
      <c r="I384" s="222"/>
      <c r="J384" s="222"/>
      <c r="K384" s="132"/>
      <c r="L384" s="132">
        <v>4500000</v>
      </c>
      <c r="M384" s="132">
        <v>4500000</v>
      </c>
      <c r="N384" s="226">
        <f t="shared" si="66"/>
        <v>9000000</v>
      </c>
      <c r="O384" s="256" t="s">
        <v>2780</v>
      </c>
    </row>
    <row r="385" spans="1:15" ht="26.4" customHeight="1">
      <c r="A385" s="50" t="s">
        <v>1608</v>
      </c>
      <c r="B385" s="56" t="s">
        <v>2783</v>
      </c>
      <c r="C385" s="56"/>
      <c r="D385" s="56" t="s">
        <v>2784</v>
      </c>
      <c r="E385" s="56" t="s">
        <v>2784</v>
      </c>
      <c r="F385" s="222" t="s">
        <v>66</v>
      </c>
      <c r="G385" s="222"/>
      <c r="H385" s="222"/>
      <c r="I385" s="222"/>
      <c r="J385" s="222"/>
      <c r="K385" s="132"/>
      <c r="L385" s="132">
        <v>5000000</v>
      </c>
      <c r="M385" s="132">
        <v>5000000</v>
      </c>
      <c r="N385" s="226">
        <f t="shared" si="66"/>
        <v>10000000</v>
      </c>
      <c r="O385" s="256" t="s">
        <v>2780</v>
      </c>
    </row>
    <row r="386" spans="1:15" ht="39.6" customHeight="1">
      <c r="A386" s="50" t="s">
        <v>1612</v>
      </c>
      <c r="B386" s="257" t="s">
        <v>1603</v>
      </c>
      <c r="C386" s="75" t="s">
        <v>1604</v>
      </c>
      <c r="D386" s="75" t="s">
        <v>1604</v>
      </c>
      <c r="E386" s="75" t="s">
        <v>1604</v>
      </c>
      <c r="F386" s="54" t="s">
        <v>1347</v>
      </c>
      <c r="G386" s="33"/>
      <c r="H386" s="216" t="s">
        <v>475</v>
      </c>
      <c r="I386" s="216" t="s">
        <v>475</v>
      </c>
      <c r="J386" s="216" t="s">
        <v>475</v>
      </c>
      <c r="K386" s="230">
        <v>9144000</v>
      </c>
      <c r="L386" s="85"/>
      <c r="M386" s="85"/>
      <c r="N386" s="226">
        <f t="shared" si="66"/>
        <v>9144000</v>
      </c>
      <c r="O386" s="273" t="s">
        <v>428</v>
      </c>
    </row>
    <row r="387" spans="1:15" s="18" customFormat="1" ht="26.4" customHeight="1">
      <c r="A387" s="50" t="s">
        <v>1615</v>
      </c>
      <c r="B387" s="258" t="s">
        <v>1606</v>
      </c>
      <c r="C387" s="259" t="s">
        <v>1607</v>
      </c>
      <c r="D387" s="259" t="s">
        <v>1607</v>
      </c>
      <c r="E387" s="259" t="s">
        <v>1607</v>
      </c>
      <c r="F387" s="54" t="s">
        <v>1347</v>
      </c>
      <c r="G387" s="33"/>
      <c r="H387" s="216" t="s">
        <v>475</v>
      </c>
      <c r="I387" s="216" t="s">
        <v>475</v>
      </c>
      <c r="J387" s="216" t="s">
        <v>475</v>
      </c>
      <c r="K387" s="230">
        <v>8000000</v>
      </c>
      <c r="L387" s="85"/>
      <c r="M387" s="85"/>
      <c r="N387" s="226">
        <f t="shared" si="66"/>
        <v>8000000</v>
      </c>
      <c r="O387" s="821" t="s">
        <v>428</v>
      </c>
    </row>
    <row r="388" spans="1:15" s="18" customFormat="1" ht="46.2" customHeight="1">
      <c r="A388" s="50" t="s">
        <v>1618</v>
      </c>
      <c r="B388" s="75" t="s">
        <v>1609</v>
      </c>
      <c r="C388" s="56" t="s">
        <v>1610</v>
      </c>
      <c r="D388" s="56" t="s">
        <v>1610</v>
      </c>
      <c r="E388" s="56" t="s">
        <v>1610</v>
      </c>
      <c r="F388" s="54" t="s">
        <v>1347</v>
      </c>
      <c r="G388" s="33"/>
      <c r="H388" s="216" t="s">
        <v>475</v>
      </c>
      <c r="I388" s="216" t="s">
        <v>475</v>
      </c>
      <c r="J388" s="216" t="s">
        <v>475</v>
      </c>
      <c r="K388" s="85">
        <v>3500000</v>
      </c>
      <c r="L388" s="85"/>
      <c r="M388" s="85"/>
      <c r="N388" s="226">
        <f t="shared" si="66"/>
        <v>3500000</v>
      </c>
      <c r="O388" s="821" t="s">
        <v>1611</v>
      </c>
    </row>
    <row r="389" spans="1:15" ht="26.4" customHeight="1">
      <c r="A389" s="50" t="s">
        <v>1624</v>
      </c>
      <c r="B389" s="68" t="s">
        <v>1613</v>
      </c>
      <c r="C389" s="56" t="s">
        <v>1614</v>
      </c>
      <c r="D389" s="56" t="s">
        <v>1614</v>
      </c>
      <c r="E389" s="56" t="s">
        <v>1614</v>
      </c>
      <c r="F389" s="54" t="s">
        <v>60</v>
      </c>
      <c r="G389" s="33" t="s">
        <v>475</v>
      </c>
      <c r="H389" s="33" t="s">
        <v>475</v>
      </c>
      <c r="I389" s="33" t="s">
        <v>475</v>
      </c>
      <c r="J389" s="33" t="s">
        <v>475</v>
      </c>
      <c r="K389" s="155">
        <v>400171232.87671202</v>
      </c>
      <c r="L389" s="155">
        <v>400171232.87671202</v>
      </c>
      <c r="M389" s="94">
        <v>425255000</v>
      </c>
      <c r="N389" s="226">
        <f t="shared" si="66"/>
        <v>1225597465.7534201</v>
      </c>
      <c r="O389" s="273" t="s">
        <v>1429</v>
      </c>
    </row>
    <row r="390" spans="1:15" s="18" customFormat="1" ht="26.4" customHeight="1">
      <c r="A390" s="50" t="s">
        <v>1627</v>
      </c>
      <c r="B390" s="56" t="s">
        <v>1616</v>
      </c>
      <c r="C390" s="246" t="s">
        <v>1617</v>
      </c>
      <c r="D390" s="246" t="s">
        <v>1617</v>
      </c>
      <c r="E390" s="246" t="s">
        <v>1617</v>
      </c>
      <c r="F390" s="54" t="s">
        <v>60</v>
      </c>
      <c r="G390" s="33" t="s">
        <v>475</v>
      </c>
      <c r="H390" s="33" t="s">
        <v>475</v>
      </c>
      <c r="I390" s="33" t="s">
        <v>475</v>
      </c>
      <c r="J390" s="33" t="s">
        <v>475</v>
      </c>
      <c r="K390" s="155">
        <v>20800000</v>
      </c>
      <c r="L390" s="155">
        <v>20800000</v>
      </c>
      <c r="M390" s="94">
        <v>20800000</v>
      </c>
      <c r="N390" s="226">
        <f t="shared" si="66"/>
        <v>62400000</v>
      </c>
      <c r="O390" s="821" t="s">
        <v>983</v>
      </c>
    </row>
    <row r="391" spans="1:15" s="18" customFormat="1" ht="26.4" customHeight="1">
      <c r="A391" s="50" t="s">
        <v>1630</v>
      </c>
      <c r="B391" s="56" t="s">
        <v>1619</v>
      </c>
      <c r="C391" s="246" t="s">
        <v>1620</v>
      </c>
      <c r="D391" s="246" t="s">
        <v>2785</v>
      </c>
      <c r="E391" s="246" t="s">
        <v>2786</v>
      </c>
      <c r="F391" s="54" t="s">
        <v>60</v>
      </c>
      <c r="G391" s="33"/>
      <c r="H391" s="33" t="s">
        <v>475</v>
      </c>
      <c r="I391" s="33" t="s">
        <v>475</v>
      </c>
      <c r="J391" s="33" t="s">
        <v>475</v>
      </c>
      <c r="K391" s="155">
        <v>10000000</v>
      </c>
      <c r="L391" s="155">
        <v>15000000</v>
      </c>
      <c r="M391" s="155">
        <v>20000000</v>
      </c>
      <c r="N391" s="226">
        <f t="shared" si="66"/>
        <v>45000000</v>
      </c>
      <c r="O391" s="821" t="s">
        <v>1429</v>
      </c>
    </row>
    <row r="392" spans="1:15" s="18" customFormat="1" ht="39.6" customHeight="1">
      <c r="A392" s="50" t="s">
        <v>1633</v>
      </c>
      <c r="B392" s="68" t="s">
        <v>1622</v>
      </c>
      <c r="C392" s="56" t="s">
        <v>1623</v>
      </c>
      <c r="D392" s="56" t="s">
        <v>1623</v>
      </c>
      <c r="E392" s="56" t="s">
        <v>1623</v>
      </c>
      <c r="F392" s="54" t="s">
        <v>60</v>
      </c>
      <c r="G392" s="33" t="s">
        <v>475</v>
      </c>
      <c r="H392" s="33" t="s">
        <v>475</v>
      </c>
      <c r="I392" s="33" t="s">
        <v>475</v>
      </c>
      <c r="J392" s="33" t="s">
        <v>475</v>
      </c>
      <c r="K392" s="155">
        <v>175000000</v>
      </c>
      <c r="L392" s="155">
        <v>175000000</v>
      </c>
      <c r="M392" s="94">
        <v>175000000</v>
      </c>
      <c r="N392" s="226">
        <f t="shared" si="66"/>
        <v>525000000</v>
      </c>
      <c r="O392" s="821" t="s">
        <v>428</v>
      </c>
    </row>
    <row r="393" spans="1:15" s="18" customFormat="1" ht="26.4" customHeight="1">
      <c r="A393" s="50" t="s">
        <v>1636</v>
      </c>
      <c r="B393" s="56" t="s">
        <v>1625</v>
      </c>
      <c r="C393" s="56" t="s">
        <v>1626</v>
      </c>
      <c r="D393" s="56" t="s">
        <v>1626</v>
      </c>
      <c r="E393" s="56" t="s">
        <v>1626</v>
      </c>
      <c r="F393" s="54" t="s">
        <v>60</v>
      </c>
      <c r="G393" s="33"/>
      <c r="H393" s="33"/>
      <c r="I393" s="33"/>
      <c r="J393" s="33"/>
      <c r="K393" s="155">
        <v>15000000</v>
      </c>
      <c r="L393" s="155">
        <v>15000000</v>
      </c>
      <c r="M393" s="155"/>
      <c r="N393" s="226">
        <f t="shared" si="66"/>
        <v>30000000</v>
      </c>
      <c r="O393" s="821" t="s">
        <v>428</v>
      </c>
    </row>
    <row r="394" spans="1:15" s="19" customFormat="1" ht="41.4" customHeight="1">
      <c r="A394" s="50" t="s">
        <v>1639</v>
      </c>
      <c r="B394" s="260" t="s">
        <v>1628</v>
      </c>
      <c r="C394" s="56" t="s">
        <v>1629</v>
      </c>
      <c r="D394" s="56" t="s">
        <v>2787</v>
      </c>
      <c r="E394" s="56" t="s">
        <v>2787</v>
      </c>
      <c r="F394" s="261" t="s">
        <v>290</v>
      </c>
      <c r="G394" s="262" t="s">
        <v>475</v>
      </c>
      <c r="H394" s="262" t="s">
        <v>475</v>
      </c>
      <c r="I394" s="262"/>
      <c r="J394" s="262"/>
      <c r="K394" s="274">
        <v>320359000</v>
      </c>
      <c r="L394" s="274">
        <v>33950000</v>
      </c>
      <c r="M394" s="274">
        <v>33950000</v>
      </c>
      <c r="N394" s="275">
        <f>+K394+L394+M394</f>
        <v>388259000</v>
      </c>
      <c r="O394" s="821" t="s">
        <v>428</v>
      </c>
    </row>
    <row r="395" spans="1:15" s="19" customFormat="1" ht="26.4" customHeight="1">
      <c r="A395" s="50"/>
      <c r="B395" s="260" t="s">
        <v>1631</v>
      </c>
      <c r="C395" s="56" t="s">
        <v>1632</v>
      </c>
      <c r="D395" s="56" t="s">
        <v>2788</v>
      </c>
      <c r="E395" s="56" t="s">
        <v>2788</v>
      </c>
      <c r="F395" s="261" t="s">
        <v>290</v>
      </c>
      <c r="G395" s="262" t="s">
        <v>475</v>
      </c>
      <c r="H395" s="262" t="s">
        <v>475</v>
      </c>
      <c r="I395" s="262" t="s">
        <v>475</v>
      </c>
      <c r="J395" s="262" t="s">
        <v>475</v>
      </c>
      <c r="K395" s="274">
        <v>16724000</v>
      </c>
      <c r="L395" s="274">
        <v>30550000</v>
      </c>
      <c r="M395" s="274">
        <v>30550000</v>
      </c>
      <c r="N395" s="275">
        <f t="shared" ref="N395:N397" si="67">+K395+L395+M395</f>
        <v>77824000</v>
      </c>
      <c r="O395" s="821" t="s">
        <v>428</v>
      </c>
    </row>
    <row r="396" spans="1:15" s="19" customFormat="1" ht="26.4" customHeight="1">
      <c r="A396" s="50"/>
      <c r="B396" s="260" t="s">
        <v>1634</v>
      </c>
      <c r="C396" s="56" t="s">
        <v>1635</v>
      </c>
      <c r="D396" s="56" t="s">
        <v>1635</v>
      </c>
      <c r="E396" s="56" t="s">
        <v>1635</v>
      </c>
      <c r="F396" s="263" t="s">
        <v>290</v>
      </c>
      <c r="G396" s="264"/>
      <c r="H396" s="264"/>
      <c r="I396" s="264" t="s">
        <v>475</v>
      </c>
      <c r="J396" s="264" t="s">
        <v>475</v>
      </c>
      <c r="K396" s="276">
        <v>11484000</v>
      </c>
      <c r="L396" s="276">
        <v>8850000</v>
      </c>
      <c r="M396" s="276">
        <v>8850000</v>
      </c>
      <c r="N396" s="277">
        <f t="shared" si="67"/>
        <v>29184000</v>
      </c>
      <c r="O396" s="822" t="s">
        <v>428</v>
      </c>
    </row>
    <row r="397" spans="1:15" s="19" customFormat="1" ht="49.95" customHeight="1">
      <c r="A397" s="50"/>
      <c r="B397" s="260" t="s">
        <v>1637</v>
      </c>
      <c r="C397" s="56" t="s">
        <v>1638</v>
      </c>
      <c r="D397" s="56" t="s">
        <v>2789</v>
      </c>
      <c r="E397" s="56" t="s">
        <v>2790</v>
      </c>
      <c r="F397" s="263" t="s">
        <v>290</v>
      </c>
      <c r="G397" s="262" t="s">
        <v>475</v>
      </c>
      <c r="H397" s="262" t="s">
        <v>475</v>
      </c>
      <c r="I397" s="262" t="s">
        <v>475</v>
      </c>
      <c r="J397" s="262" t="s">
        <v>475</v>
      </c>
      <c r="K397" s="274">
        <v>5512000</v>
      </c>
      <c r="L397" s="274">
        <v>11434000</v>
      </c>
      <c r="M397" s="278">
        <v>22860000</v>
      </c>
      <c r="N397" s="279">
        <f t="shared" si="67"/>
        <v>39806000</v>
      </c>
      <c r="O397" s="822" t="s">
        <v>428</v>
      </c>
    </row>
    <row r="398" spans="1:15" s="19" customFormat="1" ht="27.6" customHeight="1">
      <c r="A398" s="50" t="s">
        <v>1642</v>
      </c>
      <c r="B398" s="265" t="s">
        <v>1640</v>
      </c>
      <c r="C398" s="56" t="s">
        <v>1641</v>
      </c>
      <c r="D398" s="56" t="s">
        <v>2791</v>
      </c>
      <c r="E398" s="56" t="s">
        <v>2792</v>
      </c>
      <c r="F398" s="263" t="s">
        <v>290</v>
      </c>
      <c r="G398" s="266" t="s">
        <v>475</v>
      </c>
      <c r="H398" s="266" t="s">
        <v>475</v>
      </c>
      <c r="I398" s="266" t="s">
        <v>475</v>
      </c>
      <c r="J398" s="266" t="s">
        <v>475</v>
      </c>
      <c r="K398" s="280">
        <v>17500000</v>
      </c>
      <c r="L398" s="280">
        <v>17500000</v>
      </c>
      <c r="M398" s="281">
        <v>17500000</v>
      </c>
      <c r="N398" s="279">
        <v>52500000</v>
      </c>
      <c r="O398" s="823" t="s">
        <v>428</v>
      </c>
    </row>
    <row r="399" spans="1:15" s="19" customFormat="1" ht="41.4" customHeight="1">
      <c r="A399" s="50" t="s">
        <v>1645</v>
      </c>
      <c r="B399" s="267" t="s">
        <v>1643</v>
      </c>
      <c r="C399" s="56" t="s">
        <v>1644</v>
      </c>
      <c r="D399" s="56" t="s">
        <v>2793</v>
      </c>
      <c r="E399" s="56" t="s">
        <v>2793</v>
      </c>
      <c r="F399" s="261" t="s">
        <v>290</v>
      </c>
      <c r="G399" s="262" t="s">
        <v>475</v>
      </c>
      <c r="H399" s="262" t="s">
        <v>475</v>
      </c>
      <c r="I399" s="262" t="s">
        <v>475</v>
      </c>
      <c r="J399" s="262" t="s">
        <v>475</v>
      </c>
      <c r="K399" s="274">
        <v>7000000</v>
      </c>
      <c r="L399" s="274">
        <v>7000000</v>
      </c>
      <c r="M399" s="274">
        <v>7000000</v>
      </c>
      <c r="N399" s="282">
        <f t="shared" ref="N399:N401" si="68">+K399+L399+M399</f>
        <v>21000000</v>
      </c>
      <c r="O399" s="822" t="s">
        <v>428</v>
      </c>
    </row>
    <row r="400" spans="1:15" s="19" customFormat="1" ht="41.4" customHeight="1">
      <c r="A400" s="50" t="s">
        <v>1648</v>
      </c>
      <c r="B400" s="56" t="s">
        <v>1646</v>
      </c>
      <c r="C400" s="56" t="s">
        <v>1647</v>
      </c>
      <c r="D400" s="268" t="s">
        <v>2794</v>
      </c>
      <c r="E400" s="268" t="s">
        <v>2794</v>
      </c>
      <c r="F400" s="269" t="s">
        <v>290</v>
      </c>
      <c r="G400" s="270"/>
      <c r="H400" s="270" t="s">
        <v>475</v>
      </c>
      <c r="I400" s="270" t="s">
        <v>475</v>
      </c>
      <c r="J400" s="270" t="s">
        <v>475</v>
      </c>
      <c r="K400" s="283">
        <v>6000000</v>
      </c>
      <c r="L400" s="283">
        <v>33050000</v>
      </c>
      <c r="M400" s="283">
        <v>33050000</v>
      </c>
      <c r="N400" s="282">
        <f t="shared" si="68"/>
        <v>72100000</v>
      </c>
      <c r="O400" s="269"/>
    </row>
    <row r="401" spans="1:74" s="19" customFormat="1" ht="69.599999999999994" customHeight="1">
      <c r="A401" s="50" t="s">
        <v>1651</v>
      </c>
      <c r="B401" s="56" t="s">
        <v>1649</v>
      </c>
      <c r="C401" s="56" t="s">
        <v>1650</v>
      </c>
      <c r="D401" s="56" t="s">
        <v>2795</v>
      </c>
      <c r="E401" s="56" t="s">
        <v>2795</v>
      </c>
      <c r="F401" s="261" t="s">
        <v>290</v>
      </c>
      <c r="G401" s="261" t="s">
        <v>475</v>
      </c>
      <c r="H401" s="261" t="s">
        <v>475</v>
      </c>
      <c r="I401" s="261" t="s">
        <v>475</v>
      </c>
      <c r="J401" s="261" t="s">
        <v>475</v>
      </c>
      <c r="K401" s="274">
        <v>1100000</v>
      </c>
      <c r="L401" s="274">
        <v>1000000</v>
      </c>
      <c r="M401" s="274">
        <v>1000000</v>
      </c>
      <c r="N401" s="275">
        <f t="shared" si="68"/>
        <v>3100000</v>
      </c>
      <c r="O401" s="822" t="s">
        <v>428</v>
      </c>
    </row>
    <row r="402" spans="1:74" s="19" customFormat="1" ht="69.599999999999994" customHeight="1">
      <c r="A402" s="50" t="s">
        <v>1654</v>
      </c>
      <c r="B402" s="68" t="s">
        <v>1652</v>
      </c>
      <c r="C402" s="56" t="s">
        <v>1653</v>
      </c>
      <c r="D402" s="56" t="s">
        <v>1653</v>
      </c>
      <c r="E402" s="56" t="s">
        <v>1653</v>
      </c>
      <c r="F402" s="261" t="s">
        <v>290</v>
      </c>
      <c r="G402" s="261" t="s">
        <v>475</v>
      </c>
      <c r="H402" s="261" t="s">
        <v>475</v>
      </c>
      <c r="I402" s="261" t="s">
        <v>475</v>
      </c>
      <c r="J402" s="261" t="s">
        <v>475</v>
      </c>
      <c r="K402" s="276">
        <v>55054000</v>
      </c>
      <c r="L402" s="276">
        <v>55054000</v>
      </c>
      <c r="M402" s="276">
        <v>55054000</v>
      </c>
      <c r="N402" s="275">
        <v>165162000</v>
      </c>
      <c r="O402" s="822" t="s">
        <v>428</v>
      </c>
    </row>
    <row r="403" spans="1:74" s="19" customFormat="1" ht="82.95" customHeight="1">
      <c r="A403" s="50" t="s">
        <v>1657</v>
      </c>
      <c r="B403" s="68" t="s">
        <v>1655</v>
      </c>
      <c r="C403" s="56" t="s">
        <v>1656</v>
      </c>
      <c r="D403" s="56" t="s">
        <v>2796</v>
      </c>
      <c r="E403" s="56" t="s">
        <v>2796</v>
      </c>
      <c r="F403" s="261" t="s">
        <v>290</v>
      </c>
      <c r="G403" s="263" t="s">
        <v>475</v>
      </c>
      <c r="H403" s="263" t="s">
        <v>475</v>
      </c>
      <c r="I403" s="263" t="s">
        <v>475</v>
      </c>
      <c r="J403" s="284" t="s">
        <v>475</v>
      </c>
      <c r="K403" s="85">
        <v>1000000</v>
      </c>
      <c r="L403" s="85">
        <v>1000000</v>
      </c>
      <c r="M403" s="85">
        <v>1000000</v>
      </c>
      <c r="N403" s="85">
        <f>+K403+L403+M403</f>
        <v>3000000</v>
      </c>
      <c r="O403" s="822" t="s">
        <v>428</v>
      </c>
    </row>
    <row r="404" spans="1:74" s="19" customFormat="1" ht="55.95" customHeight="1">
      <c r="A404" s="50" t="s">
        <v>1660</v>
      </c>
      <c r="B404" s="56" t="s">
        <v>1658</v>
      </c>
      <c r="C404" s="56" t="s">
        <v>1659</v>
      </c>
      <c r="D404" s="56" t="s">
        <v>2797</v>
      </c>
      <c r="E404" s="56" t="s">
        <v>2798</v>
      </c>
      <c r="F404" s="263" t="s">
        <v>290</v>
      </c>
      <c r="G404" s="271"/>
      <c r="H404" s="54" t="s">
        <v>475</v>
      </c>
      <c r="I404" s="271"/>
      <c r="J404" s="271"/>
      <c r="K404" s="85">
        <v>7350000</v>
      </c>
      <c r="L404" s="85">
        <v>7350000</v>
      </c>
      <c r="M404" s="85">
        <v>7350000</v>
      </c>
      <c r="N404" s="85">
        <f t="shared" ref="N404:N407" si="69">K404+L404+M404</f>
        <v>22050000</v>
      </c>
      <c r="O404" s="822" t="s">
        <v>428</v>
      </c>
    </row>
    <row r="405" spans="1:74" s="19" customFormat="1" ht="55.95" customHeight="1">
      <c r="A405" s="50"/>
      <c r="B405" s="56" t="s">
        <v>1661</v>
      </c>
      <c r="C405" s="56" t="s">
        <v>1662</v>
      </c>
      <c r="D405" s="56" t="s">
        <v>1662</v>
      </c>
      <c r="E405" s="56" t="s">
        <v>1662</v>
      </c>
      <c r="F405" s="263" t="s">
        <v>290</v>
      </c>
      <c r="G405" s="54" t="s">
        <v>475</v>
      </c>
      <c r="H405" s="54"/>
      <c r="I405" s="54" t="s">
        <v>475</v>
      </c>
      <c r="J405" s="54"/>
      <c r="K405" s="85">
        <v>14900000</v>
      </c>
      <c r="L405" s="85">
        <v>14900000</v>
      </c>
      <c r="M405" s="85">
        <v>14900000</v>
      </c>
      <c r="N405" s="85">
        <f t="shared" si="69"/>
        <v>44700000</v>
      </c>
      <c r="O405" s="822" t="s">
        <v>428</v>
      </c>
    </row>
    <row r="406" spans="1:74" ht="49.2" customHeight="1">
      <c r="A406" s="50"/>
      <c r="B406" s="56" t="s">
        <v>1664</v>
      </c>
      <c r="C406" s="56" t="s">
        <v>1665</v>
      </c>
      <c r="D406" s="56" t="s">
        <v>1665</v>
      </c>
      <c r="E406" s="56" t="s">
        <v>1665</v>
      </c>
      <c r="F406" s="263" t="s">
        <v>290</v>
      </c>
      <c r="G406" s="54" t="s">
        <v>475</v>
      </c>
      <c r="H406" s="54"/>
      <c r="I406" s="54" t="s">
        <v>475</v>
      </c>
      <c r="J406" s="54"/>
      <c r="K406" s="85">
        <v>14900000</v>
      </c>
      <c r="L406" s="85">
        <v>14900000</v>
      </c>
      <c r="M406" s="85">
        <v>14900000</v>
      </c>
      <c r="N406" s="85">
        <f t="shared" si="69"/>
        <v>44700000</v>
      </c>
      <c r="O406" s="822" t="s">
        <v>428</v>
      </c>
    </row>
    <row r="407" spans="1:74" s="20" customFormat="1" ht="26.4" customHeight="1">
      <c r="A407" s="46" t="s">
        <v>1673</v>
      </c>
      <c r="B407" s="68" t="s">
        <v>1667</v>
      </c>
      <c r="C407" s="56" t="s">
        <v>1668</v>
      </c>
      <c r="D407" s="56" t="s">
        <v>1668</v>
      </c>
      <c r="E407" s="56" t="s">
        <v>1668</v>
      </c>
      <c r="F407" s="263" t="s">
        <v>290</v>
      </c>
      <c r="G407" s="54" t="s">
        <v>475</v>
      </c>
      <c r="H407" s="54" t="s">
        <v>475</v>
      </c>
      <c r="I407" s="54" t="s">
        <v>475</v>
      </c>
      <c r="J407" s="54" t="s">
        <v>475</v>
      </c>
      <c r="K407" s="85">
        <v>21700000</v>
      </c>
      <c r="L407" s="85">
        <v>21700000</v>
      </c>
      <c r="M407" s="85">
        <v>21700000</v>
      </c>
      <c r="N407" s="85">
        <f t="shared" si="69"/>
        <v>65100000</v>
      </c>
      <c r="O407" s="822" t="s">
        <v>428</v>
      </c>
      <c r="P407" s="285"/>
      <c r="Q407" s="285"/>
      <c r="R407" s="285"/>
      <c r="S407" s="285"/>
      <c r="T407" s="285"/>
      <c r="U407" s="285"/>
      <c r="V407" s="285"/>
      <c r="W407" s="285"/>
      <c r="X407" s="285"/>
      <c r="Y407" s="285"/>
      <c r="Z407" s="285"/>
      <c r="AA407" s="285"/>
      <c r="AB407" s="285"/>
      <c r="AC407" s="285"/>
      <c r="AD407" s="285"/>
      <c r="AE407" s="285"/>
      <c r="AF407" s="285"/>
      <c r="AG407" s="285"/>
      <c r="AH407" s="285"/>
      <c r="AI407" s="285"/>
      <c r="AJ407" s="285"/>
      <c r="AK407" s="285"/>
      <c r="AL407" s="285"/>
      <c r="AM407" s="285"/>
      <c r="AN407" s="285"/>
      <c r="AO407" s="285"/>
      <c r="AP407" s="285"/>
      <c r="AQ407" s="285"/>
      <c r="AR407" s="285"/>
      <c r="AS407" s="285"/>
      <c r="AT407" s="285"/>
      <c r="AU407" s="285"/>
      <c r="AV407" s="285"/>
      <c r="AW407" s="285"/>
      <c r="AX407" s="285"/>
      <c r="AY407" s="285"/>
      <c r="AZ407" s="285"/>
      <c r="BA407" s="285"/>
      <c r="BB407" s="285"/>
      <c r="BC407" s="285"/>
      <c r="BD407" s="285"/>
      <c r="BE407" s="285"/>
      <c r="BF407" s="285"/>
      <c r="BG407" s="285"/>
      <c r="BH407" s="285"/>
      <c r="BI407" s="285"/>
      <c r="BJ407" s="285"/>
      <c r="BK407" s="285"/>
      <c r="BL407" s="285"/>
      <c r="BM407" s="285"/>
      <c r="BN407" s="285"/>
      <c r="BO407" s="285"/>
      <c r="BP407" s="285"/>
      <c r="BQ407" s="285"/>
      <c r="BR407" s="285"/>
      <c r="BS407" s="285"/>
      <c r="BT407" s="285"/>
      <c r="BU407" s="285"/>
      <c r="BV407" s="285"/>
    </row>
    <row r="408" spans="1:74" s="18" customFormat="1" ht="39.6" customHeight="1">
      <c r="A408" s="50" t="s">
        <v>1663</v>
      </c>
      <c r="B408" s="74" t="s">
        <v>2799</v>
      </c>
      <c r="C408" s="56" t="s">
        <v>1671</v>
      </c>
      <c r="D408" s="56" t="s">
        <v>1671</v>
      </c>
      <c r="E408" s="56" t="s">
        <v>1671</v>
      </c>
      <c r="F408" s="54" t="s">
        <v>1347</v>
      </c>
      <c r="G408" s="33"/>
      <c r="H408" s="216" t="s">
        <v>475</v>
      </c>
      <c r="I408" s="216" t="s">
        <v>475</v>
      </c>
      <c r="J408" s="216" t="s">
        <v>475</v>
      </c>
      <c r="K408" s="85">
        <v>2280000</v>
      </c>
      <c r="L408" s="85"/>
      <c r="M408" s="85"/>
      <c r="N408" s="85">
        <f t="shared" ref="N408:N414" si="70">SUM(K408:M408)</f>
        <v>2280000</v>
      </c>
      <c r="O408" s="821" t="s">
        <v>1672</v>
      </c>
    </row>
    <row r="409" spans="1:74" s="13" customFormat="1" ht="39.6" customHeight="1">
      <c r="A409" s="50" t="s">
        <v>1666</v>
      </c>
      <c r="B409" s="56" t="s">
        <v>1675</v>
      </c>
      <c r="C409" s="56" t="s">
        <v>1676</v>
      </c>
      <c r="D409" s="56" t="s">
        <v>1676</v>
      </c>
      <c r="E409" s="56" t="s">
        <v>1676</v>
      </c>
      <c r="F409" s="54" t="s">
        <v>292</v>
      </c>
      <c r="G409" s="54"/>
      <c r="H409" s="54" t="s">
        <v>475</v>
      </c>
      <c r="I409" s="54"/>
      <c r="J409" s="54" t="s">
        <v>475</v>
      </c>
      <c r="K409" s="146">
        <v>21000000</v>
      </c>
      <c r="L409" s="146">
        <v>21000000</v>
      </c>
      <c r="M409" s="146">
        <v>21000000</v>
      </c>
      <c r="N409" s="85">
        <f t="shared" si="70"/>
        <v>63000000</v>
      </c>
      <c r="O409" s="54" t="s">
        <v>1107</v>
      </c>
    </row>
    <row r="410" spans="1:74" s="13" customFormat="1" ht="77.7" customHeight="1">
      <c r="A410" s="50" t="s">
        <v>1669</v>
      </c>
      <c r="B410" s="68" t="s">
        <v>1678</v>
      </c>
      <c r="C410" s="56" t="s">
        <v>1679</v>
      </c>
      <c r="D410" s="56" t="s">
        <v>1679</v>
      </c>
      <c r="E410" s="56" t="s">
        <v>2800</v>
      </c>
      <c r="F410" s="54" t="s">
        <v>292</v>
      </c>
      <c r="G410" s="54" t="s">
        <v>475</v>
      </c>
      <c r="H410" s="54" t="s">
        <v>475</v>
      </c>
      <c r="I410" s="54" t="s">
        <v>475</v>
      </c>
      <c r="J410" s="54" t="s">
        <v>475</v>
      </c>
      <c r="K410" s="146">
        <v>8000000</v>
      </c>
      <c r="L410" s="146">
        <v>8000000</v>
      </c>
      <c r="M410" s="146">
        <v>8000000</v>
      </c>
      <c r="N410" s="85">
        <f t="shared" si="70"/>
        <v>24000000</v>
      </c>
      <c r="O410" s="54" t="s">
        <v>1107</v>
      </c>
    </row>
    <row r="411" spans="1:74" s="13" customFormat="1" ht="52.95" customHeight="1">
      <c r="A411" s="50" t="s">
        <v>1674</v>
      </c>
      <c r="B411" s="68" t="s">
        <v>1681</v>
      </c>
      <c r="C411" s="56" t="s">
        <v>1682</v>
      </c>
      <c r="D411" s="56" t="s">
        <v>1682</v>
      </c>
      <c r="E411" s="56" t="s">
        <v>2801</v>
      </c>
      <c r="F411" s="54" t="s">
        <v>292</v>
      </c>
      <c r="G411" s="54" t="s">
        <v>475</v>
      </c>
      <c r="H411" s="54" t="s">
        <v>475</v>
      </c>
      <c r="I411" s="54" t="s">
        <v>475</v>
      </c>
      <c r="J411" s="54" t="s">
        <v>475</v>
      </c>
      <c r="K411" s="146">
        <v>16000000</v>
      </c>
      <c r="L411" s="146">
        <v>16000000</v>
      </c>
      <c r="M411" s="146">
        <v>16000000</v>
      </c>
      <c r="N411" s="85">
        <f t="shared" si="70"/>
        <v>48000000</v>
      </c>
      <c r="O411" s="54" t="s">
        <v>1107</v>
      </c>
    </row>
    <row r="412" spans="1:74" s="13" customFormat="1" ht="52.95" customHeight="1">
      <c r="A412" s="50" t="s">
        <v>1677</v>
      </c>
      <c r="B412" s="56" t="s">
        <v>1684</v>
      </c>
      <c r="C412" s="56" t="s">
        <v>1685</v>
      </c>
      <c r="D412" s="56" t="s">
        <v>1685</v>
      </c>
      <c r="E412" s="56" t="s">
        <v>1685</v>
      </c>
      <c r="F412" s="54" t="s">
        <v>292</v>
      </c>
      <c r="G412" s="54"/>
      <c r="H412" s="54" t="s">
        <v>475</v>
      </c>
      <c r="I412" s="54"/>
      <c r="J412" s="54" t="s">
        <v>475</v>
      </c>
      <c r="K412" s="146">
        <v>7000000</v>
      </c>
      <c r="L412" s="146">
        <v>7000000</v>
      </c>
      <c r="M412" s="146">
        <v>7000000</v>
      </c>
      <c r="N412" s="85">
        <f t="shared" si="70"/>
        <v>21000000</v>
      </c>
      <c r="O412" s="54" t="s">
        <v>1107</v>
      </c>
    </row>
    <row r="413" spans="1:74" s="13" customFormat="1" ht="52.95" customHeight="1">
      <c r="A413" s="50" t="s">
        <v>1680</v>
      </c>
      <c r="B413" s="56" t="s">
        <v>1687</v>
      </c>
      <c r="C413" s="56" t="s">
        <v>1688</v>
      </c>
      <c r="D413" s="56" t="s">
        <v>1688</v>
      </c>
      <c r="E413" s="56" t="s">
        <v>1688</v>
      </c>
      <c r="F413" s="54" t="s">
        <v>292</v>
      </c>
      <c r="G413" s="54"/>
      <c r="H413" s="54" t="s">
        <v>475</v>
      </c>
      <c r="I413" s="54"/>
      <c r="J413" s="54" t="s">
        <v>475</v>
      </c>
      <c r="K413" s="146">
        <v>10000000</v>
      </c>
      <c r="L413" s="146">
        <v>10000000</v>
      </c>
      <c r="M413" s="146">
        <v>10000000</v>
      </c>
      <c r="N413" s="85">
        <f t="shared" si="70"/>
        <v>30000000</v>
      </c>
      <c r="O413" s="54" t="s">
        <v>1107</v>
      </c>
    </row>
    <row r="414" spans="1:74" s="13" customFormat="1" ht="75.900000000000006" customHeight="1">
      <c r="A414" s="50" t="s">
        <v>1683</v>
      </c>
      <c r="B414" s="68" t="s">
        <v>1690</v>
      </c>
      <c r="C414" s="56" t="s">
        <v>1691</v>
      </c>
      <c r="D414" s="56" t="s">
        <v>2802</v>
      </c>
      <c r="E414" s="56" t="s">
        <v>2802</v>
      </c>
      <c r="F414" s="54" t="s">
        <v>292</v>
      </c>
      <c r="G414" s="54" t="s">
        <v>475</v>
      </c>
      <c r="H414" s="54" t="s">
        <v>475</v>
      </c>
      <c r="I414" s="54" t="s">
        <v>475</v>
      </c>
      <c r="J414" s="54" t="s">
        <v>475</v>
      </c>
      <c r="K414" s="146">
        <v>40500000</v>
      </c>
      <c r="L414" s="146">
        <v>15000000</v>
      </c>
      <c r="M414" s="146">
        <v>15000000</v>
      </c>
      <c r="N414" s="85">
        <f t="shared" si="70"/>
        <v>70500000</v>
      </c>
      <c r="O414" s="286" t="s">
        <v>428</v>
      </c>
    </row>
    <row r="415" spans="1:74" ht="26.4" customHeight="1">
      <c r="A415" s="46" t="s">
        <v>1692</v>
      </c>
      <c r="B415" s="272"/>
      <c r="C415" s="108"/>
      <c r="D415" s="108"/>
      <c r="E415" s="108"/>
      <c r="F415" s="49"/>
      <c r="G415" s="215"/>
      <c r="H415" s="215"/>
      <c r="I415" s="215"/>
      <c r="J415" s="215"/>
      <c r="K415" s="225">
        <f t="shared" ref="K415:N415" si="71">SUM(K416:K447)</f>
        <v>295187000</v>
      </c>
      <c r="L415" s="225">
        <f t="shared" si="71"/>
        <v>257482000</v>
      </c>
      <c r="M415" s="225"/>
      <c r="N415" s="225">
        <f t="shared" si="71"/>
        <v>808151000</v>
      </c>
      <c r="O415" s="225"/>
    </row>
    <row r="416" spans="1:74" s="13" customFormat="1" ht="54" customHeight="1">
      <c r="A416" s="50" t="s">
        <v>1686</v>
      </c>
      <c r="B416" s="905" t="s">
        <v>1694</v>
      </c>
      <c r="C416" s="56" t="s">
        <v>1695</v>
      </c>
      <c r="D416" s="56" t="s">
        <v>1695</v>
      </c>
      <c r="E416" s="56" t="s">
        <v>1695</v>
      </c>
      <c r="F416" s="54" t="s">
        <v>290</v>
      </c>
      <c r="G416" s="54"/>
      <c r="H416" s="54" t="s">
        <v>475</v>
      </c>
      <c r="I416" s="54"/>
      <c r="J416" s="54"/>
      <c r="K416" s="85">
        <v>2250000</v>
      </c>
      <c r="L416" s="85">
        <v>2250000</v>
      </c>
      <c r="M416" s="85">
        <v>2250000</v>
      </c>
      <c r="N416" s="94">
        <f t="shared" ref="N416:N428" si="72">SUM(K416:M416)</f>
        <v>6750000</v>
      </c>
      <c r="O416" s="286" t="s">
        <v>428</v>
      </c>
    </row>
    <row r="417" spans="1:15" s="13" customFormat="1" ht="54" customHeight="1">
      <c r="A417" s="50"/>
      <c r="B417" s="905"/>
      <c r="C417" s="56" t="s">
        <v>1697</v>
      </c>
      <c r="D417" s="56" t="s">
        <v>1697</v>
      </c>
      <c r="E417" s="56" t="s">
        <v>1697</v>
      </c>
      <c r="F417" s="54" t="s">
        <v>290</v>
      </c>
      <c r="G417" s="54"/>
      <c r="H417" s="54" t="s">
        <v>475</v>
      </c>
      <c r="I417" s="54"/>
      <c r="J417" s="54"/>
      <c r="K417" s="85">
        <v>1500000</v>
      </c>
      <c r="L417" s="85">
        <v>1500000</v>
      </c>
      <c r="M417" s="85">
        <v>1500000</v>
      </c>
      <c r="N417" s="94">
        <f t="shared" si="72"/>
        <v>4500000</v>
      </c>
      <c r="O417" s="286" t="s">
        <v>428</v>
      </c>
    </row>
    <row r="418" spans="1:15" s="13" customFormat="1" ht="40.200000000000003" customHeight="1">
      <c r="A418" s="50" t="s">
        <v>1689</v>
      </c>
      <c r="B418" s="56" t="s">
        <v>1699</v>
      </c>
      <c r="C418" s="56" t="s">
        <v>1700</v>
      </c>
      <c r="D418" s="56" t="s">
        <v>1700</v>
      </c>
      <c r="E418" s="56" t="s">
        <v>1700</v>
      </c>
      <c r="F418" s="54" t="s">
        <v>290</v>
      </c>
      <c r="G418" s="54" t="s">
        <v>475</v>
      </c>
      <c r="H418" s="54" t="s">
        <v>475</v>
      </c>
      <c r="I418" s="54" t="s">
        <v>475</v>
      </c>
      <c r="J418" s="54" t="s">
        <v>475</v>
      </c>
      <c r="K418" s="120" t="s">
        <v>555</v>
      </c>
      <c r="L418" s="120" t="s">
        <v>555</v>
      </c>
      <c r="M418" s="120"/>
      <c r="N418" s="94">
        <f t="shared" si="72"/>
        <v>0</v>
      </c>
      <c r="O418" s="286" t="s">
        <v>428</v>
      </c>
    </row>
    <row r="419" spans="1:15" s="13" customFormat="1" ht="40.200000000000003" customHeight="1">
      <c r="A419" s="50" t="s">
        <v>1693</v>
      </c>
      <c r="B419" s="56" t="s">
        <v>1702</v>
      </c>
      <c r="C419" s="56" t="s">
        <v>1703</v>
      </c>
      <c r="D419" s="56" t="s">
        <v>1703</v>
      </c>
      <c r="E419" s="56" t="s">
        <v>1703</v>
      </c>
      <c r="F419" s="54" t="s">
        <v>290</v>
      </c>
      <c r="G419" s="54" t="s">
        <v>475</v>
      </c>
      <c r="H419" s="54" t="s">
        <v>475</v>
      </c>
      <c r="I419" s="54" t="s">
        <v>475</v>
      </c>
      <c r="J419" s="54" t="s">
        <v>475</v>
      </c>
      <c r="K419" s="120" t="s">
        <v>555</v>
      </c>
      <c r="L419" s="120" t="s">
        <v>555</v>
      </c>
      <c r="M419" s="120" t="s">
        <v>555</v>
      </c>
      <c r="N419" s="94">
        <f t="shared" si="72"/>
        <v>0</v>
      </c>
      <c r="O419" s="286" t="s">
        <v>428</v>
      </c>
    </row>
    <row r="420" spans="1:15" s="13" customFormat="1" ht="55.2" customHeight="1">
      <c r="A420" s="50" t="s">
        <v>1696</v>
      </c>
      <c r="B420" s="69" t="s">
        <v>1705</v>
      </c>
      <c r="C420" s="56" t="s">
        <v>1706</v>
      </c>
      <c r="D420" s="56" t="s">
        <v>1706</v>
      </c>
      <c r="E420" s="56" t="s">
        <v>1706</v>
      </c>
      <c r="F420" s="54" t="s">
        <v>290</v>
      </c>
      <c r="G420" s="54" t="s">
        <v>475</v>
      </c>
      <c r="H420" s="54" t="s">
        <v>475</v>
      </c>
      <c r="I420" s="54" t="s">
        <v>475</v>
      </c>
      <c r="J420" s="54" t="s">
        <v>475</v>
      </c>
      <c r="K420" s="85">
        <v>7500000</v>
      </c>
      <c r="L420" s="85">
        <v>7500000</v>
      </c>
      <c r="M420" s="85">
        <v>7500000</v>
      </c>
      <c r="N420" s="94">
        <f t="shared" si="72"/>
        <v>22500000</v>
      </c>
      <c r="O420" s="286" t="s">
        <v>428</v>
      </c>
    </row>
    <row r="421" spans="1:15" s="13" customFormat="1" ht="48.6" customHeight="1">
      <c r="A421" s="50" t="s">
        <v>1698</v>
      </c>
      <c r="B421" s="68" t="s">
        <v>1708</v>
      </c>
      <c r="C421" s="56" t="s">
        <v>1709</v>
      </c>
      <c r="D421" s="56" t="s">
        <v>2803</v>
      </c>
      <c r="E421" s="56" t="s">
        <v>2803</v>
      </c>
      <c r="F421" s="54" t="s">
        <v>290</v>
      </c>
      <c r="G421" s="54" t="s">
        <v>475</v>
      </c>
      <c r="H421" s="54" t="s">
        <v>475</v>
      </c>
      <c r="I421" s="54" t="s">
        <v>475</v>
      </c>
      <c r="J421" s="54" t="s">
        <v>475</v>
      </c>
      <c r="K421" s="85">
        <v>25000000</v>
      </c>
      <c r="L421" s="85">
        <v>25000000</v>
      </c>
      <c r="M421" s="85">
        <v>25000000</v>
      </c>
      <c r="N421" s="94">
        <f t="shared" si="72"/>
        <v>75000000</v>
      </c>
      <c r="O421" s="286" t="s">
        <v>428</v>
      </c>
    </row>
    <row r="422" spans="1:15" s="13" customFormat="1" ht="58.2" customHeight="1">
      <c r="A422" s="50" t="s">
        <v>1701</v>
      </c>
      <c r="B422" s="69" t="s">
        <v>1711</v>
      </c>
      <c r="C422" s="56" t="s">
        <v>1712</v>
      </c>
      <c r="D422" s="56" t="s">
        <v>1712</v>
      </c>
      <c r="E422" s="56" t="s">
        <v>1712</v>
      </c>
      <c r="F422" s="54" t="s">
        <v>290</v>
      </c>
      <c r="G422" s="54" t="s">
        <v>475</v>
      </c>
      <c r="H422" s="54" t="s">
        <v>475</v>
      </c>
      <c r="I422" s="54" t="s">
        <v>475</v>
      </c>
      <c r="J422" s="54" t="s">
        <v>475</v>
      </c>
      <c r="K422" s="54">
        <v>46579000</v>
      </c>
      <c r="L422" s="54">
        <v>46579000</v>
      </c>
      <c r="M422" s="54">
        <v>46579000</v>
      </c>
      <c r="N422" s="94">
        <f t="shared" si="72"/>
        <v>139737000</v>
      </c>
      <c r="O422" s="286" t="s">
        <v>428</v>
      </c>
    </row>
    <row r="423" spans="1:15" s="13" customFormat="1" ht="58.2" customHeight="1">
      <c r="A423" s="50" t="s">
        <v>1704</v>
      </c>
      <c r="B423" s="75" t="s">
        <v>1714</v>
      </c>
      <c r="C423" s="75" t="s">
        <v>1715</v>
      </c>
      <c r="D423" s="75" t="s">
        <v>1715</v>
      </c>
      <c r="E423" s="75" t="s">
        <v>1715</v>
      </c>
      <c r="F423" s="54" t="s">
        <v>290</v>
      </c>
      <c r="G423" s="54" t="s">
        <v>475</v>
      </c>
      <c r="H423" s="54" t="s">
        <v>475</v>
      </c>
      <c r="I423" s="54" t="s">
        <v>475</v>
      </c>
      <c r="J423" s="54" t="s">
        <v>475</v>
      </c>
      <c r="K423" s="85">
        <v>8749000</v>
      </c>
      <c r="L423" s="85">
        <v>8749000</v>
      </c>
      <c r="M423" s="85">
        <v>8749000</v>
      </c>
      <c r="N423" s="94">
        <f t="shared" si="72"/>
        <v>26247000</v>
      </c>
      <c r="O423" s="286" t="s">
        <v>428</v>
      </c>
    </row>
    <row r="424" spans="1:15" s="13" customFormat="1" ht="80.400000000000006" customHeight="1">
      <c r="A424" s="50" t="s">
        <v>1707</v>
      </c>
      <c r="B424" s="68" t="s">
        <v>1717</v>
      </c>
      <c r="C424" s="75" t="s">
        <v>1718</v>
      </c>
      <c r="D424" s="56" t="s">
        <v>2804</v>
      </c>
      <c r="E424" s="56" t="s">
        <v>2804</v>
      </c>
      <c r="F424" s="54" t="s">
        <v>290</v>
      </c>
      <c r="G424" s="33" t="s">
        <v>475</v>
      </c>
      <c r="H424" s="33" t="s">
        <v>475</v>
      </c>
      <c r="I424" s="33" t="s">
        <v>475</v>
      </c>
      <c r="J424" s="33" t="s">
        <v>475</v>
      </c>
      <c r="K424" s="85">
        <v>9478000</v>
      </c>
      <c r="L424" s="85">
        <v>9478000</v>
      </c>
      <c r="M424" s="85">
        <v>9478000</v>
      </c>
      <c r="N424" s="85">
        <f t="shared" si="72"/>
        <v>28434000</v>
      </c>
      <c r="O424" s="286" t="s">
        <v>428</v>
      </c>
    </row>
    <row r="425" spans="1:15" s="13" customFormat="1" ht="58.2" customHeight="1">
      <c r="A425" s="50" t="s">
        <v>1710</v>
      </c>
      <c r="B425" s="75" t="s">
        <v>1720</v>
      </c>
      <c r="C425" s="75" t="s">
        <v>1721</v>
      </c>
      <c r="D425" s="75" t="s">
        <v>2805</v>
      </c>
      <c r="E425" s="75" t="s">
        <v>2805</v>
      </c>
      <c r="F425" s="54" t="s">
        <v>290</v>
      </c>
      <c r="G425" s="54"/>
      <c r="H425" s="54"/>
      <c r="I425" s="54" t="s">
        <v>475</v>
      </c>
      <c r="J425" s="54"/>
      <c r="K425" s="85">
        <v>30000000</v>
      </c>
      <c r="L425" s="85">
        <v>7350000</v>
      </c>
      <c r="M425" s="85">
        <v>7350000</v>
      </c>
      <c r="N425" s="85">
        <f t="shared" si="72"/>
        <v>44700000</v>
      </c>
      <c r="O425" s="286" t="s">
        <v>428</v>
      </c>
    </row>
    <row r="426" spans="1:15" s="13" customFormat="1" ht="58.2" customHeight="1">
      <c r="A426" s="50" t="s">
        <v>1713</v>
      </c>
      <c r="B426" s="75" t="s">
        <v>1723</v>
      </c>
      <c r="C426" s="75" t="s">
        <v>1724</v>
      </c>
      <c r="D426" s="75" t="s">
        <v>1724</v>
      </c>
      <c r="E426" s="75" t="s">
        <v>1724</v>
      </c>
      <c r="F426" s="54" t="s">
        <v>290</v>
      </c>
      <c r="G426" s="54" t="s">
        <v>475</v>
      </c>
      <c r="H426" s="54" t="s">
        <v>475</v>
      </c>
      <c r="I426" s="54" t="s">
        <v>475</v>
      </c>
      <c r="J426" s="54" t="s">
        <v>475</v>
      </c>
      <c r="K426" s="85">
        <v>4584000</v>
      </c>
      <c r="L426" s="85">
        <v>4584000</v>
      </c>
      <c r="M426" s="85">
        <v>4584000</v>
      </c>
      <c r="N426" s="85">
        <f>+K426+L426+M426</f>
        <v>13752000</v>
      </c>
      <c r="O426" s="286"/>
    </row>
    <row r="427" spans="1:15" s="13" customFormat="1" ht="58.2" customHeight="1">
      <c r="A427" s="50"/>
      <c r="B427" s="69" t="s">
        <v>1726</v>
      </c>
      <c r="C427" s="75" t="s">
        <v>1727</v>
      </c>
      <c r="D427" s="75" t="s">
        <v>1727</v>
      </c>
      <c r="E427" s="75" t="s">
        <v>1727</v>
      </c>
      <c r="F427" s="54" t="s">
        <v>290</v>
      </c>
      <c r="G427" s="54"/>
      <c r="H427" s="54" t="s">
        <v>475</v>
      </c>
      <c r="I427" s="54"/>
      <c r="J427" s="54" t="s">
        <v>475</v>
      </c>
      <c r="K427" s="85">
        <v>14900000</v>
      </c>
      <c r="L427" s="85">
        <v>14900000</v>
      </c>
      <c r="M427" s="85">
        <v>14900000</v>
      </c>
      <c r="N427" s="85">
        <f t="shared" si="72"/>
        <v>44700000</v>
      </c>
      <c r="O427" s="286" t="s">
        <v>428</v>
      </c>
    </row>
    <row r="428" spans="1:15" ht="28.5" customHeight="1">
      <c r="A428" s="50" t="s">
        <v>1716</v>
      </c>
      <c r="B428" s="56" t="s">
        <v>1729</v>
      </c>
      <c r="C428" s="56" t="s">
        <v>1730</v>
      </c>
      <c r="D428" s="56" t="s">
        <v>2806</v>
      </c>
      <c r="E428" s="56" t="s">
        <v>2807</v>
      </c>
      <c r="F428" s="54" t="s">
        <v>2808</v>
      </c>
      <c r="G428" s="54" t="s">
        <v>475</v>
      </c>
      <c r="H428" s="54" t="s">
        <v>475</v>
      </c>
      <c r="I428" s="54" t="s">
        <v>475</v>
      </c>
      <c r="J428" s="54"/>
      <c r="K428" s="287">
        <v>17500000</v>
      </c>
      <c r="L428" s="287">
        <v>17500000</v>
      </c>
      <c r="M428" s="287">
        <v>17500000</v>
      </c>
      <c r="N428" s="287">
        <f t="shared" si="72"/>
        <v>52500000</v>
      </c>
      <c r="O428" s="288" t="s">
        <v>2809</v>
      </c>
    </row>
    <row r="429" spans="1:15" ht="26.4" customHeight="1">
      <c r="A429" s="50" t="s">
        <v>1719</v>
      </c>
      <c r="B429" s="68" t="s">
        <v>1734</v>
      </c>
      <c r="C429" s="56" t="s">
        <v>1735</v>
      </c>
      <c r="D429" s="56" t="s">
        <v>2810</v>
      </c>
      <c r="E429" s="56" t="s">
        <v>2811</v>
      </c>
      <c r="F429" s="54" t="s">
        <v>2808</v>
      </c>
      <c r="G429" s="54"/>
      <c r="H429" s="54" t="s">
        <v>475</v>
      </c>
      <c r="I429" s="54" t="s">
        <v>475</v>
      </c>
      <c r="J429" s="54" t="s">
        <v>475</v>
      </c>
      <c r="K429" s="287">
        <v>25000000</v>
      </c>
      <c r="L429" s="287">
        <v>25000000</v>
      </c>
      <c r="M429" s="287">
        <v>25000000</v>
      </c>
      <c r="N429" s="287">
        <f t="shared" ref="N429:N433" si="73">SUM(K429:M429)</f>
        <v>75000000</v>
      </c>
      <c r="O429" s="288" t="s">
        <v>2812</v>
      </c>
    </row>
    <row r="430" spans="1:15" ht="26.4" customHeight="1">
      <c r="A430" s="50" t="s">
        <v>1722</v>
      </c>
      <c r="B430" s="68" t="s">
        <v>1737</v>
      </c>
      <c r="C430" s="56" t="s">
        <v>1738</v>
      </c>
      <c r="D430" s="56" t="s">
        <v>2813</v>
      </c>
      <c r="E430" s="56" t="s">
        <v>2814</v>
      </c>
      <c r="F430" s="54" t="s">
        <v>2808</v>
      </c>
      <c r="G430" s="54"/>
      <c r="H430" s="54"/>
      <c r="I430" s="54" t="s">
        <v>475</v>
      </c>
      <c r="J430" s="54" t="s">
        <v>475</v>
      </c>
      <c r="K430" s="287">
        <f>2*2996000</f>
        <v>5992000</v>
      </c>
      <c r="L430" s="287">
        <f t="shared" ref="L430:M430" si="74">2*2996000</f>
        <v>5992000</v>
      </c>
      <c r="M430" s="287">
        <f t="shared" si="74"/>
        <v>5992000</v>
      </c>
      <c r="N430" s="287">
        <f t="shared" si="73"/>
        <v>17976000</v>
      </c>
      <c r="O430" s="288" t="s">
        <v>2809</v>
      </c>
    </row>
    <row r="431" spans="1:15" ht="26.4" customHeight="1">
      <c r="A431" s="50" t="s">
        <v>1725</v>
      </c>
      <c r="B431" s="56" t="s">
        <v>1740</v>
      </c>
      <c r="C431" s="56" t="s">
        <v>1741</v>
      </c>
      <c r="D431" s="56" t="s">
        <v>1741</v>
      </c>
      <c r="E431" s="56" t="s">
        <v>1741</v>
      </c>
      <c r="F431" s="54" t="s">
        <v>2808</v>
      </c>
      <c r="G431" s="54"/>
      <c r="H431" s="54" t="s">
        <v>475</v>
      </c>
      <c r="I431" s="54" t="s">
        <v>475</v>
      </c>
      <c r="J431" s="54" t="s">
        <v>475</v>
      </c>
      <c r="K431" s="287">
        <v>1500000</v>
      </c>
      <c r="L431" s="287">
        <v>1500000</v>
      </c>
      <c r="M431" s="287">
        <v>1500000</v>
      </c>
      <c r="N431" s="287">
        <f t="shared" si="73"/>
        <v>4500000</v>
      </c>
      <c r="O431" s="288" t="s">
        <v>2809</v>
      </c>
    </row>
    <row r="432" spans="1:15" ht="81.900000000000006" customHeight="1">
      <c r="A432" s="50" t="s">
        <v>1728</v>
      </c>
      <c r="B432" s="56" t="s">
        <v>1743</v>
      </c>
      <c r="C432" s="56" t="s">
        <v>1744</v>
      </c>
      <c r="D432" s="56"/>
      <c r="E432" s="56"/>
      <c r="F432" s="54" t="s">
        <v>2808</v>
      </c>
      <c r="G432" s="54"/>
      <c r="H432" s="54" t="s">
        <v>475</v>
      </c>
      <c r="I432" s="54" t="s">
        <v>475</v>
      </c>
      <c r="J432" s="54" t="s">
        <v>475</v>
      </c>
      <c r="K432" s="287">
        <v>9555000</v>
      </c>
      <c r="L432" s="287">
        <v>0</v>
      </c>
      <c r="M432" s="287">
        <v>0</v>
      </c>
      <c r="N432" s="287">
        <f t="shared" si="73"/>
        <v>9555000</v>
      </c>
      <c r="O432" s="288" t="s">
        <v>2809</v>
      </c>
    </row>
    <row r="433" spans="1:15" ht="52.95" customHeight="1">
      <c r="A433" s="50" t="s">
        <v>1733</v>
      </c>
      <c r="B433" s="56" t="s">
        <v>1746</v>
      </c>
      <c r="C433" s="56" t="s">
        <v>1747</v>
      </c>
      <c r="D433" s="56" t="s">
        <v>1747</v>
      </c>
      <c r="E433" s="56" t="s">
        <v>1747</v>
      </c>
      <c r="F433" s="54" t="s">
        <v>2808</v>
      </c>
      <c r="G433" s="54"/>
      <c r="H433" s="54" t="s">
        <v>475</v>
      </c>
      <c r="I433" s="54" t="s">
        <v>475</v>
      </c>
      <c r="J433" s="54" t="s">
        <v>475</v>
      </c>
      <c r="K433" s="287">
        <v>3100000</v>
      </c>
      <c r="L433" s="287">
        <v>3100000</v>
      </c>
      <c r="M433" s="287">
        <v>3100000</v>
      </c>
      <c r="N433" s="287">
        <f t="shared" si="73"/>
        <v>9300000</v>
      </c>
      <c r="O433" s="288" t="s">
        <v>2809</v>
      </c>
    </row>
    <row r="434" spans="1:15" ht="66" customHeight="1">
      <c r="A434" s="50" t="s">
        <v>1736</v>
      </c>
      <c r="B434" s="56" t="s">
        <v>1749</v>
      </c>
      <c r="C434" s="56" t="s">
        <v>1750</v>
      </c>
      <c r="D434" s="56"/>
      <c r="E434" s="56"/>
      <c r="F434" s="54" t="s">
        <v>2808</v>
      </c>
      <c r="G434" s="54"/>
      <c r="H434" s="54"/>
      <c r="I434" s="54" t="s">
        <v>475</v>
      </c>
      <c r="J434" s="54" t="s">
        <v>475</v>
      </c>
      <c r="K434" s="287">
        <v>10000000</v>
      </c>
      <c r="L434" s="287"/>
      <c r="M434" s="287"/>
      <c r="N434" s="287">
        <f>K434+L434+M434</f>
        <v>10000000</v>
      </c>
      <c r="O434" s="288" t="s">
        <v>2812</v>
      </c>
    </row>
    <row r="435" spans="1:15" ht="39.6" customHeight="1">
      <c r="A435" s="50" t="s">
        <v>1739</v>
      </c>
      <c r="B435" s="824" t="s">
        <v>1752</v>
      </c>
      <c r="C435" s="56" t="s">
        <v>1753</v>
      </c>
      <c r="D435" s="56" t="s">
        <v>2815</v>
      </c>
      <c r="E435" s="56" t="s">
        <v>2816</v>
      </c>
      <c r="F435" s="54" t="s">
        <v>2808</v>
      </c>
      <c r="G435" s="54"/>
      <c r="H435" s="54" t="s">
        <v>475</v>
      </c>
      <c r="I435" s="54" t="s">
        <v>475</v>
      </c>
      <c r="J435" s="54" t="s">
        <v>475</v>
      </c>
      <c r="K435" s="287">
        <v>12000000</v>
      </c>
      <c r="L435" s="287">
        <v>12000000</v>
      </c>
      <c r="M435" s="287">
        <v>12000000</v>
      </c>
      <c r="N435" s="287">
        <f t="shared" ref="N435:N445" si="75">SUM(K435:M435)</f>
        <v>36000000</v>
      </c>
      <c r="O435" s="288" t="s">
        <v>2593</v>
      </c>
    </row>
    <row r="436" spans="1:15" ht="39.6" customHeight="1">
      <c r="A436" s="50" t="s">
        <v>1742</v>
      </c>
      <c r="B436" s="56" t="s">
        <v>1755</v>
      </c>
      <c r="C436" s="56" t="s">
        <v>1756</v>
      </c>
      <c r="D436" s="56" t="s">
        <v>2817</v>
      </c>
      <c r="E436" s="56" t="s">
        <v>2818</v>
      </c>
      <c r="F436" s="54" t="s">
        <v>2808</v>
      </c>
      <c r="G436" s="54"/>
      <c r="H436" s="54"/>
      <c r="I436" s="54"/>
      <c r="J436" s="54"/>
      <c r="K436" s="287">
        <v>0</v>
      </c>
      <c r="L436" s="287">
        <v>2500000</v>
      </c>
      <c r="M436" s="287">
        <v>2500000</v>
      </c>
      <c r="N436" s="287">
        <f t="shared" si="75"/>
        <v>5000000</v>
      </c>
      <c r="O436" s="288" t="s">
        <v>2593</v>
      </c>
    </row>
    <row r="437" spans="1:15" ht="52.95" customHeight="1">
      <c r="A437" s="50" t="s">
        <v>1745</v>
      </c>
      <c r="B437" s="68" t="s">
        <v>1758</v>
      </c>
      <c r="C437" s="56" t="s">
        <v>1759</v>
      </c>
      <c r="D437" s="56" t="s">
        <v>1759</v>
      </c>
      <c r="E437" s="56" t="s">
        <v>1759</v>
      </c>
      <c r="F437" s="54" t="s">
        <v>2808</v>
      </c>
      <c r="G437" s="54"/>
      <c r="H437" s="54" t="s">
        <v>475</v>
      </c>
      <c r="I437" s="54" t="s">
        <v>475</v>
      </c>
      <c r="J437" s="54" t="s">
        <v>475</v>
      </c>
      <c r="K437" s="287">
        <v>20000000</v>
      </c>
      <c r="L437" s="287">
        <v>20000000</v>
      </c>
      <c r="M437" s="287">
        <v>20000000</v>
      </c>
      <c r="N437" s="287">
        <f t="shared" si="75"/>
        <v>60000000</v>
      </c>
      <c r="O437" s="288" t="s">
        <v>2819</v>
      </c>
    </row>
    <row r="438" spans="1:15" ht="26.4" customHeight="1">
      <c r="A438" s="50" t="s">
        <v>1748</v>
      </c>
      <c r="B438" s="56" t="s">
        <v>1761</v>
      </c>
      <c r="C438" s="56" t="s">
        <v>1762</v>
      </c>
      <c r="D438" s="56" t="s">
        <v>2820</v>
      </c>
      <c r="E438" s="56" t="s">
        <v>2820</v>
      </c>
      <c r="F438" s="54" t="s">
        <v>2808</v>
      </c>
      <c r="G438" s="54" t="s">
        <v>475</v>
      </c>
      <c r="H438" s="54" t="s">
        <v>475</v>
      </c>
      <c r="I438" s="54" t="s">
        <v>475</v>
      </c>
      <c r="J438" s="54" t="s">
        <v>475</v>
      </c>
      <c r="K438" s="287">
        <v>3000000</v>
      </c>
      <c r="L438" s="287">
        <v>3000000</v>
      </c>
      <c r="M438" s="287">
        <v>3000000</v>
      </c>
      <c r="N438" s="287">
        <f t="shared" si="75"/>
        <v>9000000</v>
      </c>
      <c r="O438" s="288" t="s">
        <v>2819</v>
      </c>
    </row>
    <row r="439" spans="1:15" ht="26.4" customHeight="1">
      <c r="A439" s="50" t="s">
        <v>1751</v>
      </c>
      <c r="B439" s="56" t="s">
        <v>1764</v>
      </c>
      <c r="C439" s="56" t="s">
        <v>1765</v>
      </c>
      <c r="D439" s="56" t="s">
        <v>1765</v>
      </c>
      <c r="E439" s="56" t="s">
        <v>1765</v>
      </c>
      <c r="F439" s="54" t="s">
        <v>2808</v>
      </c>
      <c r="G439" s="54"/>
      <c r="H439" s="54" t="s">
        <v>475</v>
      </c>
      <c r="I439" s="54" t="s">
        <v>475</v>
      </c>
      <c r="J439" s="54" t="s">
        <v>475</v>
      </c>
      <c r="K439" s="289">
        <v>4000000</v>
      </c>
      <c r="L439" s="289">
        <v>4000000</v>
      </c>
      <c r="M439" s="289">
        <v>4000000</v>
      </c>
      <c r="N439" s="287">
        <f t="shared" si="75"/>
        <v>12000000</v>
      </c>
      <c r="O439" s="288" t="s">
        <v>2819</v>
      </c>
    </row>
    <row r="440" spans="1:15" ht="26.4" customHeight="1">
      <c r="A440" s="50" t="s">
        <v>1754</v>
      </c>
      <c r="B440" s="56" t="s">
        <v>1767</v>
      </c>
      <c r="C440" s="111" t="s">
        <v>1768</v>
      </c>
      <c r="D440" s="56" t="s">
        <v>1768</v>
      </c>
      <c r="E440" s="56" t="s">
        <v>1768</v>
      </c>
      <c r="F440" s="54" t="s">
        <v>2808</v>
      </c>
      <c r="G440" s="54"/>
      <c r="H440" s="54" t="s">
        <v>475</v>
      </c>
      <c r="I440" s="54" t="s">
        <v>475</v>
      </c>
      <c r="J440" s="54" t="s">
        <v>475</v>
      </c>
      <c r="K440" s="289">
        <v>500000</v>
      </c>
      <c r="L440" s="289">
        <v>500000</v>
      </c>
      <c r="M440" s="289">
        <v>500000</v>
      </c>
      <c r="N440" s="287">
        <f t="shared" si="75"/>
        <v>1500000</v>
      </c>
      <c r="O440" s="288" t="s">
        <v>2593</v>
      </c>
    </row>
    <row r="441" spans="1:15" ht="42.6" customHeight="1">
      <c r="A441" s="50" t="s">
        <v>1757</v>
      </c>
      <c r="B441" s="68" t="s">
        <v>1770</v>
      </c>
      <c r="C441" s="259" t="s">
        <v>1771</v>
      </c>
      <c r="D441" s="56" t="s">
        <v>2821</v>
      </c>
      <c r="E441" s="56" t="s">
        <v>2821</v>
      </c>
      <c r="F441" s="54" t="s">
        <v>2808</v>
      </c>
      <c r="G441" s="54"/>
      <c r="H441" s="54" t="s">
        <v>475</v>
      </c>
      <c r="I441" s="54" t="s">
        <v>475</v>
      </c>
      <c r="J441" s="54" t="s">
        <v>475</v>
      </c>
      <c r="K441" s="289">
        <v>5000000</v>
      </c>
      <c r="L441" s="289">
        <v>5000000</v>
      </c>
      <c r="M441" s="289">
        <v>5000000</v>
      </c>
      <c r="N441" s="287">
        <f t="shared" si="75"/>
        <v>15000000</v>
      </c>
      <c r="O441" s="288" t="s">
        <v>2593</v>
      </c>
    </row>
    <row r="442" spans="1:15" ht="58.65" customHeight="1">
      <c r="A442" s="50" t="s">
        <v>1760</v>
      </c>
      <c r="B442" s="68" t="s">
        <v>1773</v>
      </c>
      <c r="C442" s="820" t="s">
        <v>1774</v>
      </c>
      <c r="D442" s="56" t="s">
        <v>1774</v>
      </c>
      <c r="E442" s="56" t="s">
        <v>1774</v>
      </c>
      <c r="F442" s="54" t="s">
        <v>2808</v>
      </c>
      <c r="G442" s="54"/>
      <c r="H442" s="54"/>
      <c r="I442" s="54" t="s">
        <v>475</v>
      </c>
      <c r="J442" s="54" t="s">
        <v>475</v>
      </c>
      <c r="K442" s="290">
        <v>9500000</v>
      </c>
      <c r="L442" s="290">
        <v>9500000</v>
      </c>
      <c r="M442" s="290">
        <v>9500000</v>
      </c>
      <c r="N442" s="287">
        <f t="shared" si="75"/>
        <v>28500000</v>
      </c>
      <c r="O442" s="288" t="s">
        <v>2593</v>
      </c>
    </row>
    <row r="443" spans="1:15" ht="46.35" customHeight="1">
      <c r="A443" s="50" t="s">
        <v>1763</v>
      </c>
      <c r="B443" s="56" t="s">
        <v>1776</v>
      </c>
      <c r="C443" s="56" t="s">
        <v>1777</v>
      </c>
      <c r="D443" s="56" t="s">
        <v>1777</v>
      </c>
      <c r="E443" s="56" t="s">
        <v>1777</v>
      </c>
      <c r="F443" s="54" t="s">
        <v>2808</v>
      </c>
      <c r="G443" s="54"/>
      <c r="H443" s="54" t="s">
        <v>475</v>
      </c>
      <c r="I443" s="54" t="s">
        <v>475</v>
      </c>
      <c r="J443" s="54" t="s">
        <v>475</v>
      </c>
      <c r="K443" s="290">
        <v>1500000</v>
      </c>
      <c r="L443" s="290">
        <v>3500000</v>
      </c>
      <c r="M443" s="290">
        <v>1500000</v>
      </c>
      <c r="N443" s="287">
        <f t="shared" si="75"/>
        <v>6500000</v>
      </c>
      <c r="O443" s="288" t="s">
        <v>2593</v>
      </c>
    </row>
    <row r="444" spans="1:15" ht="42" customHeight="1">
      <c r="A444" s="50" t="s">
        <v>1766</v>
      </c>
      <c r="B444" s="56" t="s">
        <v>1779</v>
      </c>
      <c r="C444" s="56" t="s">
        <v>1780</v>
      </c>
      <c r="D444" s="56" t="s">
        <v>1780</v>
      </c>
      <c r="E444" s="56" t="s">
        <v>1780</v>
      </c>
      <c r="F444" s="54" t="s">
        <v>2808</v>
      </c>
      <c r="G444" s="54"/>
      <c r="H444" s="54" t="s">
        <v>475</v>
      </c>
      <c r="I444" s="54" t="s">
        <v>475</v>
      </c>
      <c r="J444" s="54" t="s">
        <v>475</v>
      </c>
      <c r="K444" s="290">
        <v>3500000</v>
      </c>
      <c r="L444" s="290">
        <v>3500000</v>
      </c>
      <c r="M444" s="290">
        <v>3500000</v>
      </c>
      <c r="N444" s="287">
        <f t="shared" si="75"/>
        <v>10500000</v>
      </c>
      <c r="O444" s="288" t="s">
        <v>2593</v>
      </c>
    </row>
    <row r="445" spans="1:15" ht="16.2" customHeight="1">
      <c r="A445" s="50" t="s">
        <v>1772</v>
      </c>
      <c r="B445" s="56" t="s">
        <v>1782</v>
      </c>
      <c r="C445" s="56" t="s">
        <v>1783</v>
      </c>
      <c r="D445" s="56" t="s">
        <v>1783</v>
      </c>
      <c r="E445" s="56" t="s">
        <v>1783</v>
      </c>
      <c r="F445" s="54" t="s">
        <v>2808</v>
      </c>
      <c r="G445" s="54" t="s">
        <v>475</v>
      </c>
      <c r="H445" s="54" t="s">
        <v>475</v>
      </c>
      <c r="I445" s="54" t="s">
        <v>475</v>
      </c>
      <c r="J445" s="54" t="s">
        <v>475</v>
      </c>
      <c r="K445" s="290">
        <v>4500000</v>
      </c>
      <c r="L445" s="290">
        <v>4500000</v>
      </c>
      <c r="M445" s="290">
        <v>4500000</v>
      </c>
      <c r="N445" s="287">
        <f t="shared" si="75"/>
        <v>13500000</v>
      </c>
      <c r="O445" s="288" t="s">
        <v>2593</v>
      </c>
    </row>
    <row r="446" spans="1:15" ht="39.6" customHeight="1">
      <c r="A446" s="50" t="s">
        <v>1775</v>
      </c>
      <c r="B446" s="56" t="s">
        <v>1785</v>
      </c>
      <c r="C446" s="56" t="s">
        <v>1786</v>
      </c>
      <c r="D446" s="56" t="s">
        <v>1786</v>
      </c>
      <c r="E446" s="56" t="s">
        <v>1786</v>
      </c>
      <c r="F446" s="54" t="s">
        <v>2808</v>
      </c>
      <c r="G446" s="54" t="s">
        <v>475</v>
      </c>
      <c r="H446" s="54" t="s">
        <v>475</v>
      </c>
      <c r="I446" s="54" t="s">
        <v>475</v>
      </c>
      <c r="J446" s="54" t="s">
        <v>475</v>
      </c>
      <c r="K446" s="290">
        <v>5000000</v>
      </c>
      <c r="L446" s="290">
        <v>5000000</v>
      </c>
      <c r="M446" s="290">
        <v>5000000</v>
      </c>
      <c r="N446" s="287">
        <f t="shared" ref="N446:N455" si="76">SUM(K446:M446)</f>
        <v>15000000</v>
      </c>
      <c r="O446" s="288" t="s">
        <v>2593</v>
      </c>
    </row>
    <row r="447" spans="1:15" ht="53.25" customHeight="1">
      <c r="A447" s="50" t="s">
        <v>1778</v>
      </c>
      <c r="B447" s="56" t="s">
        <v>1788</v>
      </c>
      <c r="C447" s="56" t="s">
        <v>1789</v>
      </c>
      <c r="D447" s="56" t="s">
        <v>1789</v>
      </c>
      <c r="E447" s="56" t="s">
        <v>1789</v>
      </c>
      <c r="F447" s="54" t="s">
        <v>2822</v>
      </c>
      <c r="G447" s="54"/>
      <c r="H447" s="54" t="s">
        <v>475</v>
      </c>
      <c r="I447" s="54" t="s">
        <v>475</v>
      </c>
      <c r="J447" s="54" t="s">
        <v>475</v>
      </c>
      <c r="K447" s="290">
        <v>3500000</v>
      </c>
      <c r="L447" s="290">
        <v>3500000</v>
      </c>
      <c r="M447" s="290">
        <v>3500000</v>
      </c>
      <c r="N447" s="287">
        <f t="shared" si="76"/>
        <v>10500000</v>
      </c>
      <c r="O447" s="288" t="s">
        <v>2593</v>
      </c>
    </row>
    <row r="448" spans="1:15" ht="53.25" customHeight="1">
      <c r="A448" s="50"/>
      <c r="B448" s="56" t="s">
        <v>1791</v>
      </c>
      <c r="C448" s="56" t="s">
        <v>1792</v>
      </c>
      <c r="D448" s="56" t="s">
        <v>2823</v>
      </c>
      <c r="E448" s="56" t="s">
        <v>2823</v>
      </c>
      <c r="F448" s="54" t="s">
        <v>2822</v>
      </c>
      <c r="G448" s="54" t="s">
        <v>475</v>
      </c>
      <c r="H448" s="54"/>
      <c r="I448" s="54"/>
      <c r="J448" s="54"/>
      <c r="K448" s="290">
        <v>1000000</v>
      </c>
      <c r="L448" s="290">
        <v>1000000</v>
      </c>
      <c r="M448" s="290">
        <v>1000000</v>
      </c>
      <c r="N448" s="287">
        <f t="shared" si="76"/>
        <v>3000000</v>
      </c>
      <c r="O448" s="288" t="s">
        <v>2593</v>
      </c>
    </row>
    <row r="449" spans="1:15" ht="53.25" customHeight="1">
      <c r="A449" s="50"/>
      <c r="B449" s="68" t="s">
        <v>1794</v>
      </c>
      <c r="C449" s="56" t="s">
        <v>1795</v>
      </c>
      <c r="D449" s="56"/>
      <c r="E449" s="56"/>
      <c r="F449" s="54" t="s">
        <v>2822</v>
      </c>
      <c r="G449" s="54"/>
      <c r="H449" s="54"/>
      <c r="I449" s="54" t="s">
        <v>475</v>
      </c>
      <c r="J449" s="54" t="s">
        <v>475</v>
      </c>
      <c r="K449" s="290">
        <v>1000000</v>
      </c>
      <c r="L449" s="290"/>
      <c r="M449" s="290"/>
      <c r="N449" s="287">
        <f t="shared" si="76"/>
        <v>1000000</v>
      </c>
      <c r="O449" s="288" t="s">
        <v>2593</v>
      </c>
    </row>
    <row r="450" spans="1:15" ht="53.25" customHeight="1">
      <c r="A450" s="50"/>
      <c r="B450" s="56" t="s">
        <v>1797</v>
      </c>
      <c r="C450" s="56" t="s">
        <v>1798</v>
      </c>
      <c r="D450" s="56" t="s">
        <v>1798</v>
      </c>
      <c r="E450" s="56" t="s">
        <v>1798</v>
      </c>
      <c r="F450" s="54" t="s">
        <v>2822</v>
      </c>
      <c r="G450" s="54"/>
      <c r="H450" s="54" t="s">
        <v>475</v>
      </c>
      <c r="I450" s="54"/>
      <c r="J450" s="54"/>
      <c r="K450" s="290">
        <v>1000000</v>
      </c>
      <c r="L450" s="290">
        <v>1000000</v>
      </c>
      <c r="M450" s="290">
        <v>1000000</v>
      </c>
      <c r="N450" s="287">
        <f t="shared" si="76"/>
        <v>3000000</v>
      </c>
      <c r="O450" s="288" t="s">
        <v>2593</v>
      </c>
    </row>
    <row r="451" spans="1:15" ht="53.25" customHeight="1">
      <c r="A451" s="50"/>
      <c r="B451" s="56" t="s">
        <v>1800</v>
      </c>
      <c r="C451" s="56" t="s">
        <v>1801</v>
      </c>
      <c r="D451" s="56" t="s">
        <v>1801</v>
      </c>
      <c r="E451" s="56" t="s">
        <v>1801</v>
      </c>
      <c r="F451" s="54" t="s">
        <v>2822</v>
      </c>
      <c r="G451" s="54" t="s">
        <v>475</v>
      </c>
      <c r="H451" s="54" t="s">
        <v>475</v>
      </c>
      <c r="I451" s="54"/>
      <c r="J451" s="54"/>
      <c r="K451" s="290">
        <v>1000000</v>
      </c>
      <c r="L451" s="290">
        <v>1000000</v>
      </c>
      <c r="M451" s="290">
        <v>1000000</v>
      </c>
      <c r="N451" s="287">
        <f t="shared" si="76"/>
        <v>3000000</v>
      </c>
      <c r="O451" s="288" t="s">
        <v>2593</v>
      </c>
    </row>
    <row r="452" spans="1:15" ht="53.25" customHeight="1">
      <c r="A452" s="50"/>
      <c r="B452" s="56" t="s">
        <v>1803</v>
      </c>
      <c r="C452" s="56" t="s">
        <v>1804</v>
      </c>
      <c r="D452" s="56" t="s">
        <v>2824</v>
      </c>
      <c r="E452" s="56" t="s">
        <v>2824</v>
      </c>
      <c r="F452" s="54" t="s">
        <v>2822</v>
      </c>
      <c r="G452" s="54" t="s">
        <v>475</v>
      </c>
      <c r="H452" s="54"/>
      <c r="I452" s="54"/>
      <c r="J452" s="54"/>
      <c r="K452" s="290">
        <v>1000000</v>
      </c>
      <c r="L452" s="290">
        <v>1000000</v>
      </c>
      <c r="M452" s="290">
        <v>1000000</v>
      </c>
      <c r="N452" s="287">
        <f t="shared" si="76"/>
        <v>3000000</v>
      </c>
      <c r="O452" s="288" t="s">
        <v>2593</v>
      </c>
    </row>
    <row r="453" spans="1:15" ht="53.25" customHeight="1">
      <c r="A453" s="50"/>
      <c r="B453" s="56" t="s">
        <v>1806</v>
      </c>
      <c r="C453" s="56" t="s">
        <v>1807</v>
      </c>
      <c r="D453" s="56" t="s">
        <v>1807</v>
      </c>
      <c r="E453" s="56" t="s">
        <v>1807</v>
      </c>
      <c r="F453" s="54" t="s">
        <v>2822</v>
      </c>
      <c r="G453" s="54" t="s">
        <v>475</v>
      </c>
      <c r="H453" s="54"/>
      <c r="I453" s="54"/>
      <c r="J453" s="54"/>
      <c r="K453" s="290">
        <v>1000000</v>
      </c>
      <c r="L453" s="290">
        <v>1000000</v>
      </c>
      <c r="M453" s="290">
        <v>1000000</v>
      </c>
      <c r="N453" s="287">
        <f t="shared" si="76"/>
        <v>3000000</v>
      </c>
      <c r="O453" s="288" t="s">
        <v>2593</v>
      </c>
    </row>
    <row r="454" spans="1:15" ht="53.25" customHeight="1">
      <c r="A454" s="50"/>
      <c r="B454" s="68" t="s">
        <v>1809</v>
      </c>
      <c r="C454" s="56" t="s">
        <v>1810</v>
      </c>
      <c r="D454" s="56"/>
      <c r="E454" s="56"/>
      <c r="F454" s="54" t="s">
        <v>2822</v>
      </c>
      <c r="G454" s="54" t="s">
        <v>475</v>
      </c>
      <c r="H454" s="54" t="s">
        <v>475</v>
      </c>
      <c r="I454" s="54" t="s">
        <v>475</v>
      </c>
      <c r="J454" s="54" t="s">
        <v>475</v>
      </c>
      <c r="K454" s="290">
        <v>20775000</v>
      </c>
      <c r="L454" s="290"/>
      <c r="M454" s="290"/>
      <c r="N454" s="287">
        <f t="shared" si="76"/>
        <v>20775000</v>
      </c>
      <c r="O454" s="288" t="s">
        <v>2593</v>
      </c>
    </row>
    <row r="455" spans="1:15" ht="53.25" customHeight="1">
      <c r="A455" s="50"/>
      <c r="B455" s="56" t="s">
        <v>1812</v>
      </c>
      <c r="C455" s="56" t="s">
        <v>1813</v>
      </c>
      <c r="D455" s="56"/>
      <c r="E455" s="56"/>
      <c r="F455" s="54" t="s">
        <v>299</v>
      </c>
      <c r="G455" s="54"/>
      <c r="H455" s="54" t="s">
        <v>475</v>
      </c>
      <c r="I455" s="54"/>
      <c r="J455" s="54"/>
      <c r="K455" s="290">
        <v>15000000</v>
      </c>
      <c r="L455" s="290"/>
      <c r="M455" s="290"/>
      <c r="N455" s="287">
        <f t="shared" si="76"/>
        <v>15000000</v>
      </c>
      <c r="O455" s="288" t="s">
        <v>2593</v>
      </c>
    </row>
    <row r="456" spans="1:15" s="18" customFormat="1" ht="22.2" customHeight="1">
      <c r="A456" s="43" t="s">
        <v>311</v>
      </c>
      <c r="B456" s="43" t="s">
        <v>1814</v>
      </c>
      <c r="C456" s="113"/>
      <c r="D456" s="113"/>
      <c r="E456" s="113"/>
      <c r="F456" s="113"/>
      <c r="G456" s="45"/>
      <c r="H456" s="45"/>
      <c r="I456" s="45"/>
      <c r="J456" s="45"/>
      <c r="K456" s="133">
        <f t="shared" ref="K456:N456" si="77">+K457</f>
        <v>101101400</v>
      </c>
      <c r="L456" s="133">
        <f t="shared" si="77"/>
        <v>36492000</v>
      </c>
      <c r="M456" s="133"/>
      <c r="N456" s="133">
        <f t="shared" si="77"/>
        <v>149085400</v>
      </c>
      <c r="O456" s="133"/>
    </row>
    <row r="457" spans="1:15" s="18" customFormat="1" ht="26.4" customHeight="1">
      <c r="A457" s="46" t="s">
        <v>2825</v>
      </c>
      <c r="B457" s="272"/>
      <c r="C457" s="245"/>
      <c r="D457" s="245"/>
      <c r="E457" s="245"/>
      <c r="F457" s="49"/>
      <c r="G457" s="215"/>
      <c r="H457" s="215"/>
      <c r="I457" s="215"/>
      <c r="J457" s="215"/>
      <c r="K457" s="225">
        <f t="shared" ref="K457:N457" si="78">SUM(K458:K472)</f>
        <v>101101400</v>
      </c>
      <c r="L457" s="225">
        <f t="shared" si="78"/>
        <v>36492000</v>
      </c>
      <c r="M457" s="225"/>
      <c r="N457" s="225">
        <f t="shared" si="78"/>
        <v>149085400</v>
      </c>
      <c r="O457" s="225"/>
    </row>
    <row r="458" spans="1:15" s="18" customFormat="1" ht="37.35" customHeight="1">
      <c r="A458" s="50" t="s">
        <v>1816</v>
      </c>
      <c r="B458" s="68" t="s">
        <v>1817</v>
      </c>
      <c r="C458" s="56" t="s">
        <v>1818</v>
      </c>
      <c r="D458" s="291" t="s">
        <v>2826</v>
      </c>
      <c r="E458" s="291" t="s">
        <v>2826</v>
      </c>
      <c r="F458" s="54" t="s">
        <v>315</v>
      </c>
      <c r="G458" s="54" t="s">
        <v>475</v>
      </c>
      <c r="H458" s="54" t="s">
        <v>475</v>
      </c>
      <c r="I458" s="54" t="s">
        <v>475</v>
      </c>
      <c r="J458" s="54" t="s">
        <v>475</v>
      </c>
      <c r="K458" s="85">
        <v>992000</v>
      </c>
      <c r="L458" s="85">
        <v>992000</v>
      </c>
      <c r="M458" s="85">
        <v>992000</v>
      </c>
      <c r="N458" s="120">
        <f>SUM(K458:M458)</f>
        <v>2976000</v>
      </c>
      <c r="O458" s="825" t="s">
        <v>2812</v>
      </c>
    </row>
    <row r="459" spans="1:15" s="18" customFormat="1" ht="37.35" customHeight="1">
      <c r="A459" s="50" t="s">
        <v>1819</v>
      </c>
      <c r="B459" s="68" t="s">
        <v>1820</v>
      </c>
      <c r="C459" s="56" t="s">
        <v>1821</v>
      </c>
      <c r="D459" s="56"/>
      <c r="E459" s="56"/>
      <c r="F459" s="54" t="s">
        <v>315</v>
      </c>
      <c r="G459" s="54"/>
      <c r="H459" s="54" t="s">
        <v>475</v>
      </c>
      <c r="I459" s="54" t="s">
        <v>475</v>
      </c>
      <c r="J459" s="54" t="s">
        <v>475</v>
      </c>
      <c r="K459" s="85">
        <v>15338000</v>
      </c>
      <c r="L459" s="85"/>
      <c r="M459" s="85"/>
      <c r="N459" s="120">
        <f t="shared" ref="N459:N472" si="79">SUM(K459:M459)</f>
        <v>15338000</v>
      </c>
      <c r="O459" s="825" t="s">
        <v>2812</v>
      </c>
    </row>
    <row r="460" spans="1:15" s="18" customFormat="1" ht="51.9" customHeight="1">
      <c r="A460" s="50" t="s">
        <v>1822</v>
      </c>
      <c r="B460" s="56" t="s">
        <v>1823</v>
      </c>
      <c r="C460" s="56" t="s">
        <v>1824</v>
      </c>
      <c r="D460" s="56"/>
      <c r="E460" s="56"/>
      <c r="F460" s="54" t="s">
        <v>315</v>
      </c>
      <c r="G460" s="54"/>
      <c r="H460" s="54" t="s">
        <v>475</v>
      </c>
      <c r="I460" s="54" t="s">
        <v>475</v>
      </c>
      <c r="J460" s="54" t="s">
        <v>475</v>
      </c>
      <c r="K460" s="85">
        <v>6725000</v>
      </c>
      <c r="L460" s="85"/>
      <c r="M460" s="85"/>
      <c r="N460" s="120">
        <f t="shared" si="79"/>
        <v>6725000</v>
      </c>
      <c r="O460" s="825" t="s">
        <v>2812</v>
      </c>
    </row>
    <row r="461" spans="1:15" s="18" customFormat="1" ht="51.9" customHeight="1">
      <c r="A461" s="50"/>
      <c r="B461" s="56" t="s">
        <v>1826</v>
      </c>
      <c r="C461" s="56" t="s">
        <v>1827</v>
      </c>
      <c r="D461" s="56"/>
      <c r="E461" s="56"/>
      <c r="F461" s="54" t="s">
        <v>315</v>
      </c>
      <c r="G461" s="54"/>
      <c r="H461" s="54" t="s">
        <v>475</v>
      </c>
      <c r="I461" s="54" t="s">
        <v>475</v>
      </c>
      <c r="J461" s="54" t="s">
        <v>475</v>
      </c>
      <c r="K461" s="85">
        <v>6725000</v>
      </c>
      <c r="L461" s="85"/>
      <c r="M461" s="85"/>
      <c r="N461" s="120">
        <f t="shared" si="79"/>
        <v>6725000</v>
      </c>
      <c r="O461" s="825" t="s">
        <v>2812</v>
      </c>
    </row>
    <row r="462" spans="1:15" s="18" customFormat="1" ht="58.95" customHeight="1">
      <c r="A462" s="50" t="s">
        <v>1825</v>
      </c>
      <c r="B462" s="56" t="s">
        <v>1829</v>
      </c>
      <c r="C462" s="56" t="s">
        <v>1830</v>
      </c>
      <c r="D462" s="56" t="s">
        <v>1830</v>
      </c>
      <c r="E462" s="56" t="s">
        <v>1830</v>
      </c>
      <c r="F462" s="54" t="s">
        <v>315</v>
      </c>
      <c r="G462" s="54"/>
      <c r="H462" s="54" t="s">
        <v>475</v>
      </c>
      <c r="I462" s="54"/>
      <c r="J462" s="54" t="s">
        <v>475</v>
      </c>
      <c r="K462" s="85">
        <v>1500000</v>
      </c>
      <c r="L462" s="85">
        <v>1500000</v>
      </c>
      <c r="M462" s="85">
        <v>1500000</v>
      </c>
      <c r="N462" s="120">
        <f t="shared" si="79"/>
        <v>4500000</v>
      </c>
      <c r="O462" s="825" t="s">
        <v>2812</v>
      </c>
    </row>
    <row r="463" spans="1:15" s="18" customFormat="1" ht="74.25" customHeight="1">
      <c r="A463" s="50" t="s">
        <v>1828</v>
      </c>
      <c r="B463" s="68" t="s">
        <v>1832</v>
      </c>
      <c r="C463" s="56" t="s">
        <v>1833</v>
      </c>
      <c r="D463" s="56" t="s">
        <v>2827</v>
      </c>
      <c r="E463" s="56" t="s">
        <v>2828</v>
      </c>
      <c r="F463" s="54" t="s">
        <v>315</v>
      </c>
      <c r="G463" s="54"/>
      <c r="H463" s="54" t="s">
        <v>475</v>
      </c>
      <c r="I463" s="54"/>
      <c r="J463" s="54"/>
      <c r="K463" s="85">
        <v>1000000</v>
      </c>
      <c r="L463" s="85">
        <v>1000000</v>
      </c>
      <c r="M463" s="85">
        <v>1000000</v>
      </c>
      <c r="N463" s="120">
        <f t="shared" si="79"/>
        <v>3000000</v>
      </c>
      <c r="O463" s="825" t="s">
        <v>2812</v>
      </c>
    </row>
    <row r="464" spans="1:15" s="18" customFormat="1" ht="60" customHeight="1">
      <c r="A464" s="50" t="s">
        <v>1831</v>
      </c>
      <c r="B464" s="68" t="s">
        <v>1835</v>
      </c>
      <c r="C464" s="56" t="s">
        <v>1836</v>
      </c>
      <c r="D464" s="56" t="s">
        <v>2829</v>
      </c>
      <c r="E464" s="56" t="s">
        <v>2830</v>
      </c>
      <c r="F464" s="54" t="s">
        <v>315</v>
      </c>
      <c r="G464" s="54" t="s">
        <v>475</v>
      </c>
      <c r="H464" s="54" t="s">
        <v>475</v>
      </c>
      <c r="I464" s="54" t="s">
        <v>475</v>
      </c>
      <c r="J464" s="54"/>
      <c r="K464" s="85">
        <v>11762200</v>
      </c>
      <c r="L464" s="85"/>
      <c r="M464" s="85"/>
      <c r="N464" s="120">
        <f t="shared" si="79"/>
        <v>11762200</v>
      </c>
      <c r="O464" s="825" t="s">
        <v>2812</v>
      </c>
    </row>
    <row r="465" spans="1:15" s="18" customFormat="1" ht="90.75" customHeight="1">
      <c r="A465" s="50" t="s">
        <v>1834</v>
      </c>
      <c r="B465" s="56" t="s">
        <v>2831</v>
      </c>
      <c r="C465" s="56"/>
      <c r="D465" s="56"/>
      <c r="E465" s="56" t="s">
        <v>2832</v>
      </c>
      <c r="F465" s="54" t="s">
        <v>315</v>
      </c>
      <c r="G465" s="54"/>
      <c r="H465" s="54"/>
      <c r="I465" s="54"/>
      <c r="J465" s="54"/>
      <c r="K465" s="85"/>
      <c r="L465" s="85"/>
      <c r="M465" s="85"/>
      <c r="N465" s="120">
        <f t="shared" si="79"/>
        <v>0</v>
      </c>
      <c r="O465" s="54"/>
    </row>
    <row r="466" spans="1:15" s="18" customFormat="1" ht="42.6" customHeight="1">
      <c r="A466" s="50" t="s">
        <v>1837</v>
      </c>
      <c r="B466" s="56" t="s">
        <v>2833</v>
      </c>
      <c r="C466" s="56"/>
      <c r="D466" s="56" t="s">
        <v>2834</v>
      </c>
      <c r="E466" s="56" t="s">
        <v>2835</v>
      </c>
      <c r="F466" s="54" t="s">
        <v>315</v>
      </c>
      <c r="G466" s="54"/>
      <c r="H466" s="54"/>
      <c r="I466" s="54"/>
      <c r="J466" s="54"/>
      <c r="K466" s="85"/>
      <c r="L466" s="85"/>
      <c r="M466" s="85"/>
      <c r="N466" s="120">
        <f t="shared" si="79"/>
        <v>0</v>
      </c>
      <c r="O466" s="54"/>
    </row>
    <row r="467" spans="1:15" s="18" customFormat="1" ht="49.5" customHeight="1">
      <c r="A467" s="50" t="s">
        <v>1840</v>
      </c>
      <c r="B467" s="56" t="s">
        <v>1838</v>
      </c>
      <c r="C467" s="56" t="s">
        <v>1839</v>
      </c>
      <c r="D467" s="56"/>
      <c r="E467" s="56"/>
      <c r="F467" s="54" t="s">
        <v>315</v>
      </c>
      <c r="G467" s="54"/>
      <c r="H467" s="54" t="s">
        <v>475</v>
      </c>
      <c r="I467" s="54" t="s">
        <v>475</v>
      </c>
      <c r="J467" s="54" t="s">
        <v>475</v>
      </c>
      <c r="K467" s="85">
        <v>6725000</v>
      </c>
      <c r="L467" s="85"/>
      <c r="M467" s="85"/>
      <c r="N467" s="120">
        <f t="shared" si="79"/>
        <v>6725000</v>
      </c>
      <c r="O467" s="54"/>
    </row>
    <row r="468" spans="1:15" s="18" customFormat="1" ht="49.5" customHeight="1">
      <c r="A468" s="50"/>
      <c r="B468" s="56" t="s">
        <v>1841</v>
      </c>
      <c r="C468" s="56" t="s">
        <v>1842</v>
      </c>
      <c r="D468" s="56"/>
      <c r="E468" s="56"/>
      <c r="F468" s="54" t="s">
        <v>315</v>
      </c>
      <c r="G468" s="54"/>
      <c r="H468" s="54"/>
      <c r="I468" s="54"/>
      <c r="J468" s="54"/>
      <c r="K468" s="85">
        <v>6725000</v>
      </c>
      <c r="L468" s="85"/>
      <c r="M468" s="85"/>
      <c r="N468" s="120">
        <f t="shared" si="79"/>
        <v>6725000</v>
      </c>
      <c r="O468" s="54"/>
    </row>
    <row r="469" spans="1:15" s="18" customFormat="1" ht="56.7" customHeight="1">
      <c r="A469" s="50" t="s">
        <v>1843</v>
      </c>
      <c r="B469" s="68" t="s">
        <v>1844</v>
      </c>
      <c r="C469" s="56" t="s">
        <v>1845</v>
      </c>
      <c r="D469" s="56"/>
      <c r="E469" s="56"/>
      <c r="F469" s="54" t="s">
        <v>315</v>
      </c>
      <c r="G469" s="54" t="s">
        <v>475</v>
      </c>
      <c r="H469" s="54" t="s">
        <v>475</v>
      </c>
      <c r="I469" s="54"/>
      <c r="J469" s="54"/>
      <c r="K469" s="85">
        <v>10609200</v>
      </c>
      <c r="L469" s="85"/>
      <c r="M469" s="85"/>
      <c r="N469" s="120">
        <f t="shared" si="79"/>
        <v>10609200</v>
      </c>
      <c r="O469" s="54"/>
    </row>
    <row r="470" spans="1:15" s="18" customFormat="1" ht="99" customHeight="1">
      <c r="A470" s="50" t="s">
        <v>1846</v>
      </c>
      <c r="B470" s="896" t="s">
        <v>1847</v>
      </c>
      <c r="C470" s="820" t="s">
        <v>1848</v>
      </c>
      <c r="D470" s="820" t="s">
        <v>1848</v>
      </c>
      <c r="E470" s="820" t="s">
        <v>1848</v>
      </c>
      <c r="F470" s="54" t="s">
        <v>60</v>
      </c>
      <c r="G470" s="54" t="s">
        <v>475</v>
      </c>
      <c r="H470" s="54" t="s">
        <v>475</v>
      </c>
      <c r="I470" s="54" t="s">
        <v>475</v>
      </c>
      <c r="J470" s="54" t="s">
        <v>475</v>
      </c>
      <c r="K470" s="155">
        <v>1500000</v>
      </c>
      <c r="L470" s="155">
        <v>1500000</v>
      </c>
      <c r="M470" s="155">
        <v>1500000</v>
      </c>
      <c r="N470" s="120">
        <f t="shared" si="79"/>
        <v>4500000</v>
      </c>
      <c r="O470" s="156" t="s">
        <v>983</v>
      </c>
    </row>
    <row r="471" spans="1:15" s="18" customFormat="1" ht="52.95" customHeight="1">
      <c r="A471" s="50"/>
      <c r="B471" s="896"/>
      <c r="C471" s="171" t="s">
        <v>1850</v>
      </c>
      <c r="D471" s="171" t="s">
        <v>1850</v>
      </c>
      <c r="E471" s="171"/>
      <c r="F471" s="292" t="s">
        <v>135</v>
      </c>
      <c r="G471" s="293"/>
      <c r="H471" s="293"/>
      <c r="I471" s="293"/>
      <c r="J471" s="293"/>
      <c r="K471" s="306">
        <v>25000000</v>
      </c>
      <c r="L471" s="306">
        <v>25000000</v>
      </c>
      <c r="M471" s="306"/>
      <c r="N471" s="120">
        <f t="shared" si="79"/>
        <v>50000000</v>
      </c>
      <c r="O471" s="156" t="s">
        <v>428</v>
      </c>
    </row>
    <row r="472" spans="1:15" s="18" customFormat="1" ht="79.2" customHeight="1">
      <c r="A472" s="50" t="s">
        <v>1849</v>
      </c>
      <c r="B472" s="56" t="s">
        <v>1852</v>
      </c>
      <c r="C472" s="56" t="s">
        <v>1853</v>
      </c>
      <c r="D472" s="56" t="s">
        <v>1853</v>
      </c>
      <c r="E472" s="56" t="s">
        <v>1853</v>
      </c>
      <c r="F472" s="54" t="s">
        <v>60</v>
      </c>
      <c r="G472" s="54"/>
      <c r="H472" s="54" t="s">
        <v>475</v>
      </c>
      <c r="I472" s="54" t="s">
        <v>475</v>
      </c>
      <c r="J472" s="54"/>
      <c r="K472" s="155">
        <v>6500000</v>
      </c>
      <c r="L472" s="155">
        <v>6500000</v>
      </c>
      <c r="M472" s="155">
        <v>6500000</v>
      </c>
      <c r="N472" s="120">
        <f t="shared" si="79"/>
        <v>19500000</v>
      </c>
      <c r="O472" s="825" t="s">
        <v>983</v>
      </c>
    </row>
    <row r="473" spans="1:15" s="18" customFormat="1" ht="22.2" customHeight="1">
      <c r="A473" s="43" t="s">
        <v>1854</v>
      </c>
      <c r="B473" s="43" t="s">
        <v>1855</v>
      </c>
      <c r="C473" s="135"/>
      <c r="D473" s="135"/>
      <c r="E473" s="135"/>
      <c r="F473" s="135"/>
      <c r="G473" s="45"/>
      <c r="H473" s="45"/>
      <c r="I473" s="45"/>
      <c r="J473" s="45"/>
      <c r="K473" s="133">
        <f t="shared" ref="K473:N473" si="80">+K474</f>
        <v>90218000</v>
      </c>
      <c r="L473" s="133">
        <f t="shared" si="80"/>
        <v>83218000</v>
      </c>
      <c r="M473" s="133"/>
      <c r="N473" s="133">
        <f t="shared" si="80"/>
        <v>256654000</v>
      </c>
      <c r="O473" s="133"/>
    </row>
    <row r="474" spans="1:15" s="18" customFormat="1" ht="26.4" customHeight="1">
      <c r="A474" s="46" t="s">
        <v>1856</v>
      </c>
      <c r="B474" s="188"/>
      <c r="C474" s="214"/>
      <c r="D474" s="214"/>
      <c r="E474" s="214"/>
      <c r="F474" s="64"/>
      <c r="G474" s="215"/>
      <c r="H474" s="215"/>
      <c r="I474" s="215"/>
      <c r="J474" s="215"/>
      <c r="K474" s="225">
        <f>SUM(K475:K488)</f>
        <v>90218000</v>
      </c>
      <c r="L474" s="225">
        <f>SUM(L475:L488)</f>
        <v>83218000</v>
      </c>
      <c r="M474" s="225"/>
      <c r="N474" s="225">
        <f>SUM(N475:N488)</f>
        <v>256654000</v>
      </c>
      <c r="O474" s="225"/>
    </row>
    <row r="475" spans="1:15" s="19" customFormat="1" ht="102" customHeight="1">
      <c r="A475" s="50" t="s">
        <v>1857</v>
      </c>
      <c r="B475" s="294" t="s">
        <v>1858</v>
      </c>
      <c r="C475" s="826" t="s">
        <v>1859</v>
      </c>
      <c r="D475" s="826" t="s">
        <v>1859</v>
      </c>
      <c r="E475" s="826" t="s">
        <v>1859</v>
      </c>
      <c r="F475" s="295" t="s">
        <v>238</v>
      </c>
      <c r="G475" s="295" t="s">
        <v>427</v>
      </c>
      <c r="H475" s="295" t="s">
        <v>427</v>
      </c>
      <c r="I475" s="295" t="s">
        <v>427</v>
      </c>
      <c r="J475" s="295" t="s">
        <v>427</v>
      </c>
      <c r="K475" s="307">
        <v>38218000</v>
      </c>
      <c r="L475" s="307">
        <v>38218000</v>
      </c>
      <c r="M475" s="307">
        <v>38218000</v>
      </c>
      <c r="N475" s="308">
        <f t="shared" ref="N475:N488" si="81">SUM(K475:M475)</f>
        <v>114654000</v>
      </c>
      <c r="O475" s="295" t="s">
        <v>428</v>
      </c>
    </row>
    <row r="476" spans="1:15" s="19" customFormat="1" ht="112.5" customHeight="1">
      <c r="A476" s="50" t="s">
        <v>1860</v>
      </c>
      <c r="B476" s="296" t="s">
        <v>1861</v>
      </c>
      <c r="C476" s="826" t="s">
        <v>1862</v>
      </c>
      <c r="D476" s="826" t="s">
        <v>1862</v>
      </c>
      <c r="E476" s="826" t="s">
        <v>1862</v>
      </c>
      <c r="F476" s="295" t="s">
        <v>238</v>
      </c>
      <c r="G476" s="295" t="s">
        <v>427</v>
      </c>
      <c r="H476" s="295" t="s">
        <v>427</v>
      </c>
      <c r="I476" s="295" t="s">
        <v>427</v>
      </c>
      <c r="J476" s="295" t="s">
        <v>427</v>
      </c>
      <c r="K476" s="309">
        <v>5000000</v>
      </c>
      <c r="L476" s="309">
        <v>5000000</v>
      </c>
      <c r="M476" s="309">
        <v>5000000</v>
      </c>
      <c r="N476" s="308">
        <f t="shared" si="81"/>
        <v>15000000</v>
      </c>
      <c r="O476" s="295" t="s">
        <v>428</v>
      </c>
    </row>
    <row r="477" spans="1:15" s="19" customFormat="1" ht="96.6" customHeight="1">
      <c r="A477" s="50" t="s">
        <v>1863</v>
      </c>
      <c r="B477" s="296" t="s">
        <v>1864</v>
      </c>
      <c r="C477" s="827" t="s">
        <v>1865</v>
      </c>
      <c r="D477" s="827" t="s">
        <v>1865</v>
      </c>
      <c r="E477" s="827" t="s">
        <v>1865</v>
      </c>
      <c r="F477" s="295" t="s">
        <v>238</v>
      </c>
      <c r="G477" s="295" t="s">
        <v>427</v>
      </c>
      <c r="H477" s="295" t="s">
        <v>427</v>
      </c>
      <c r="I477" s="295" t="s">
        <v>427</v>
      </c>
      <c r="J477" s="295" t="s">
        <v>427</v>
      </c>
      <c r="K477" s="310">
        <v>0</v>
      </c>
      <c r="L477" s="310">
        <v>0</v>
      </c>
      <c r="M477" s="310">
        <v>0</v>
      </c>
      <c r="N477" s="311">
        <f t="shared" si="81"/>
        <v>0</v>
      </c>
      <c r="O477" s="295" t="s">
        <v>428</v>
      </c>
    </row>
    <row r="478" spans="1:15" s="19" customFormat="1" ht="121.5" customHeight="1">
      <c r="A478" s="50" t="s">
        <v>1866</v>
      </c>
      <c r="B478" s="296" t="s">
        <v>1867</v>
      </c>
      <c r="C478" s="827" t="s">
        <v>1868</v>
      </c>
      <c r="D478" s="827" t="s">
        <v>1868</v>
      </c>
      <c r="E478" s="827" t="s">
        <v>1868</v>
      </c>
      <c r="F478" s="295" t="s">
        <v>238</v>
      </c>
      <c r="G478" s="295" t="s">
        <v>427</v>
      </c>
      <c r="H478" s="295" t="s">
        <v>427</v>
      </c>
      <c r="I478" s="295" t="s">
        <v>427</v>
      </c>
      <c r="J478" s="295" t="s">
        <v>427</v>
      </c>
      <c r="K478" s="310">
        <v>0</v>
      </c>
      <c r="L478" s="310">
        <v>0</v>
      </c>
      <c r="M478" s="310">
        <v>0</v>
      </c>
      <c r="N478" s="311">
        <f t="shared" si="81"/>
        <v>0</v>
      </c>
      <c r="O478" s="295" t="s">
        <v>428</v>
      </c>
    </row>
    <row r="479" spans="1:15" s="19" customFormat="1" ht="55.2" customHeight="1">
      <c r="A479" s="50" t="s">
        <v>1869</v>
      </c>
      <c r="B479" s="296" t="s">
        <v>1870</v>
      </c>
      <c r="C479" s="826" t="s">
        <v>1871</v>
      </c>
      <c r="D479" s="826" t="s">
        <v>2836</v>
      </c>
      <c r="E479" s="826" t="s">
        <v>1871</v>
      </c>
      <c r="F479" s="295" t="s">
        <v>238</v>
      </c>
      <c r="G479" s="295" t="s">
        <v>427</v>
      </c>
      <c r="H479" s="295" t="s">
        <v>427</v>
      </c>
      <c r="I479" s="295" t="s">
        <v>427</v>
      </c>
      <c r="J479" s="295" t="s">
        <v>427</v>
      </c>
      <c r="K479" s="307">
        <v>2000000</v>
      </c>
      <c r="L479" s="307">
        <v>2000000</v>
      </c>
      <c r="M479" s="307">
        <v>2000000</v>
      </c>
      <c r="N479" s="308">
        <f t="shared" si="81"/>
        <v>6000000</v>
      </c>
      <c r="O479" s="295" t="s">
        <v>428</v>
      </c>
    </row>
    <row r="480" spans="1:15" s="19" customFormat="1" ht="124.2" customHeight="1">
      <c r="A480" s="50" t="s">
        <v>1872</v>
      </c>
      <c r="B480" s="294" t="s">
        <v>1873</v>
      </c>
      <c r="C480" s="826" t="s">
        <v>1874</v>
      </c>
      <c r="D480" s="826" t="s">
        <v>2837</v>
      </c>
      <c r="E480" s="826" t="s">
        <v>2837</v>
      </c>
      <c r="F480" s="295" t="s">
        <v>238</v>
      </c>
      <c r="G480" s="295" t="s">
        <v>427</v>
      </c>
      <c r="H480" s="295" t="s">
        <v>427</v>
      </c>
      <c r="I480" s="295" t="s">
        <v>427</v>
      </c>
      <c r="J480" s="295" t="s">
        <v>427</v>
      </c>
      <c r="K480" s="307">
        <v>10000000</v>
      </c>
      <c r="L480" s="307">
        <v>10000000</v>
      </c>
      <c r="M480" s="307">
        <v>10000000</v>
      </c>
      <c r="N480" s="308">
        <f t="shared" si="81"/>
        <v>30000000</v>
      </c>
      <c r="O480" s="295" t="s">
        <v>428</v>
      </c>
    </row>
    <row r="481" spans="1:74" s="19" customFormat="1" ht="237" customHeight="1">
      <c r="A481" s="50" t="s">
        <v>1875</v>
      </c>
      <c r="B481" s="294" t="s">
        <v>1876</v>
      </c>
      <c r="C481" s="826" t="s">
        <v>1877</v>
      </c>
      <c r="D481" s="826" t="s">
        <v>1877</v>
      </c>
      <c r="E481" s="826" t="s">
        <v>1877</v>
      </c>
      <c r="F481" s="295" t="s">
        <v>238</v>
      </c>
      <c r="G481" s="295" t="s">
        <v>427</v>
      </c>
      <c r="H481" s="295" t="s">
        <v>427</v>
      </c>
      <c r="I481" s="295" t="s">
        <v>427</v>
      </c>
      <c r="J481" s="295" t="s">
        <v>427</v>
      </c>
      <c r="K481" s="307">
        <v>7000000</v>
      </c>
      <c r="L481" s="307">
        <v>10000000</v>
      </c>
      <c r="M481" s="307">
        <v>10000000</v>
      </c>
      <c r="N481" s="308">
        <f t="shared" si="81"/>
        <v>27000000</v>
      </c>
      <c r="O481" s="295" t="s">
        <v>428</v>
      </c>
    </row>
    <row r="482" spans="1:74" s="19" customFormat="1" ht="96.6" customHeight="1">
      <c r="A482" s="50" t="s">
        <v>1878</v>
      </c>
      <c r="B482" s="296" t="s">
        <v>1879</v>
      </c>
      <c r="C482" s="827" t="s">
        <v>1880</v>
      </c>
      <c r="D482" s="827" t="s">
        <v>2838</v>
      </c>
      <c r="E482" s="827" t="s">
        <v>2839</v>
      </c>
      <c r="F482" s="295" t="s">
        <v>238</v>
      </c>
      <c r="G482" s="295" t="s">
        <v>427</v>
      </c>
      <c r="H482" s="295" t="s">
        <v>427</v>
      </c>
      <c r="I482" s="295" t="s">
        <v>427</v>
      </c>
      <c r="J482" s="295" t="s">
        <v>427</v>
      </c>
      <c r="K482" s="309">
        <v>5000000</v>
      </c>
      <c r="L482" s="309">
        <v>5000000</v>
      </c>
      <c r="M482" s="309">
        <v>5000000</v>
      </c>
      <c r="N482" s="308">
        <f t="shared" si="81"/>
        <v>15000000</v>
      </c>
      <c r="O482" s="295" t="s">
        <v>428</v>
      </c>
    </row>
    <row r="483" spans="1:74" s="19" customFormat="1" ht="66" customHeight="1">
      <c r="A483" s="50" t="s">
        <v>1881</v>
      </c>
      <c r="B483" s="296" t="s">
        <v>1882</v>
      </c>
      <c r="C483" s="827" t="s">
        <v>1883</v>
      </c>
      <c r="D483" s="827" t="s">
        <v>2840</v>
      </c>
      <c r="E483" s="827" t="s">
        <v>2841</v>
      </c>
      <c r="F483" s="295" t="s">
        <v>238</v>
      </c>
      <c r="G483" s="295" t="s">
        <v>427</v>
      </c>
      <c r="H483" s="295" t="s">
        <v>427</v>
      </c>
      <c r="I483" s="295" t="s">
        <v>427</v>
      </c>
      <c r="J483" s="295" t="s">
        <v>427</v>
      </c>
      <c r="K483" s="310">
        <v>0</v>
      </c>
      <c r="L483" s="310">
        <v>0</v>
      </c>
      <c r="M483" s="310">
        <v>0</v>
      </c>
      <c r="N483" s="308">
        <f t="shared" si="81"/>
        <v>0</v>
      </c>
      <c r="O483" s="295" t="s">
        <v>428</v>
      </c>
    </row>
    <row r="484" spans="1:74" s="19" customFormat="1" ht="41.4" customHeight="1">
      <c r="A484" s="50" t="s">
        <v>1887</v>
      </c>
      <c r="B484" s="298" t="s">
        <v>1885</v>
      </c>
      <c r="C484" s="828" t="s">
        <v>1886</v>
      </c>
      <c r="D484" s="828" t="s">
        <v>1886</v>
      </c>
      <c r="E484" s="828" t="s">
        <v>1886</v>
      </c>
      <c r="F484" s="299" t="s">
        <v>238</v>
      </c>
      <c r="G484" s="299"/>
      <c r="H484" s="299"/>
      <c r="I484" s="299"/>
      <c r="J484" s="299" t="s">
        <v>427</v>
      </c>
      <c r="K484" s="307">
        <v>5000000</v>
      </c>
      <c r="L484" s="307">
        <v>5000000</v>
      </c>
      <c r="M484" s="307">
        <v>5000000</v>
      </c>
      <c r="N484" s="312">
        <f t="shared" si="81"/>
        <v>15000000</v>
      </c>
      <c r="O484" s="299" t="s">
        <v>428</v>
      </c>
    </row>
    <row r="485" spans="1:74" s="21" customFormat="1" ht="82.95" customHeight="1">
      <c r="A485" s="50" t="s">
        <v>1890</v>
      </c>
      <c r="B485" s="296" t="s">
        <v>1888</v>
      </c>
      <c r="C485" s="828" t="s">
        <v>1889</v>
      </c>
      <c r="D485" s="828" t="s">
        <v>2842</v>
      </c>
      <c r="E485" s="828" t="s">
        <v>2843</v>
      </c>
      <c r="F485" s="299" t="s">
        <v>238</v>
      </c>
      <c r="G485" s="299"/>
      <c r="H485" s="299"/>
      <c r="I485" s="299" t="s">
        <v>475</v>
      </c>
      <c r="J485" s="299" t="s">
        <v>475</v>
      </c>
      <c r="K485" s="307">
        <v>1000000</v>
      </c>
      <c r="L485" s="307">
        <v>1000000</v>
      </c>
      <c r="M485" s="307">
        <v>1000000</v>
      </c>
      <c r="N485" s="308">
        <f t="shared" si="81"/>
        <v>3000000</v>
      </c>
      <c r="O485" s="295" t="s">
        <v>428</v>
      </c>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c r="AQ485" s="19"/>
      <c r="AR485" s="19"/>
      <c r="AS485" s="19"/>
      <c r="AT485" s="19"/>
      <c r="AU485" s="19"/>
      <c r="AV485" s="19"/>
      <c r="AW485" s="19"/>
      <c r="AX485" s="19"/>
      <c r="AY485" s="19"/>
      <c r="AZ485" s="19"/>
      <c r="BA485" s="19"/>
      <c r="BB485" s="19"/>
      <c r="BC485" s="19"/>
      <c r="BD485" s="19"/>
      <c r="BE485" s="19"/>
      <c r="BF485" s="19"/>
      <c r="BG485" s="19"/>
      <c r="BH485" s="19"/>
      <c r="BI485" s="19"/>
      <c r="BJ485" s="19"/>
      <c r="BK485" s="19"/>
      <c r="BL485" s="19"/>
      <c r="BM485" s="19"/>
      <c r="BN485" s="19"/>
      <c r="BO485" s="19"/>
      <c r="BP485" s="19"/>
      <c r="BQ485" s="19"/>
      <c r="BR485" s="19"/>
      <c r="BS485" s="19"/>
      <c r="BT485" s="19"/>
      <c r="BU485" s="19"/>
      <c r="BV485" s="19"/>
    </row>
    <row r="486" spans="1:74" s="21" customFormat="1" ht="30">
      <c r="A486" s="50" t="s">
        <v>1893</v>
      </c>
      <c r="B486" s="296" t="s">
        <v>1891</v>
      </c>
      <c r="C486" s="826" t="s">
        <v>1892</v>
      </c>
      <c r="D486" s="826" t="s">
        <v>2844</v>
      </c>
      <c r="E486" s="826" t="s">
        <v>2845</v>
      </c>
      <c r="F486" s="299" t="s">
        <v>238</v>
      </c>
      <c r="G486" s="299"/>
      <c r="H486" s="299"/>
      <c r="I486" s="299" t="s">
        <v>475</v>
      </c>
      <c r="J486" s="299" t="s">
        <v>475</v>
      </c>
      <c r="K486" s="307">
        <v>7000000</v>
      </c>
      <c r="L486" s="307">
        <v>7000000</v>
      </c>
      <c r="M486" s="307">
        <v>7000000</v>
      </c>
      <c r="N486" s="308">
        <f t="shared" si="81"/>
        <v>21000000</v>
      </c>
      <c r="O486" s="295" t="s">
        <v>428</v>
      </c>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c r="AQ486" s="19"/>
      <c r="AR486" s="19"/>
      <c r="AS486" s="19"/>
      <c r="AT486" s="19"/>
      <c r="AU486" s="19"/>
      <c r="AV486" s="19"/>
      <c r="AW486" s="19"/>
      <c r="AX486" s="19"/>
      <c r="AY486" s="19"/>
      <c r="AZ486" s="19"/>
      <c r="BA486" s="19"/>
      <c r="BB486" s="19"/>
      <c r="BC486" s="19"/>
      <c r="BD486" s="19"/>
      <c r="BE486" s="19"/>
      <c r="BF486" s="19"/>
      <c r="BG486" s="19"/>
      <c r="BH486" s="19"/>
      <c r="BI486" s="19"/>
      <c r="BJ486" s="19"/>
      <c r="BK486" s="19"/>
      <c r="BL486" s="19"/>
      <c r="BM486" s="19"/>
      <c r="BN486" s="19"/>
      <c r="BO486" s="19"/>
      <c r="BP486" s="19"/>
      <c r="BQ486" s="19"/>
      <c r="BR486" s="19"/>
      <c r="BS486" s="19"/>
      <c r="BT486" s="19"/>
      <c r="BU486" s="19"/>
      <c r="BV486" s="19"/>
    </row>
    <row r="487" spans="1:74" s="21" customFormat="1" ht="27.6" customHeight="1">
      <c r="A487" s="50" t="s">
        <v>1896</v>
      </c>
      <c r="B487" s="298" t="s">
        <v>1894</v>
      </c>
      <c r="C487" s="828" t="s">
        <v>1895</v>
      </c>
      <c r="D487" s="298"/>
      <c r="E487" s="298"/>
      <c r="F487" s="299" t="s">
        <v>238</v>
      </c>
      <c r="G487" s="299"/>
      <c r="H487" s="299"/>
      <c r="I487" s="299" t="s">
        <v>427</v>
      </c>
      <c r="J487" s="299"/>
      <c r="K487" s="307">
        <v>10000000</v>
      </c>
      <c r="L487" s="310">
        <v>0</v>
      </c>
      <c r="M487" s="310">
        <v>0</v>
      </c>
      <c r="N487" s="308">
        <f t="shared" si="81"/>
        <v>10000000</v>
      </c>
      <c r="O487" s="295"/>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c r="AQ487" s="19"/>
      <c r="AR487" s="19"/>
      <c r="AS487" s="19"/>
      <c r="AT487" s="19"/>
      <c r="AU487" s="19"/>
      <c r="AV487" s="19"/>
      <c r="AW487" s="19"/>
      <c r="AX487" s="19"/>
      <c r="AY487" s="19"/>
      <c r="AZ487" s="19"/>
      <c r="BA487" s="19"/>
      <c r="BB487" s="19"/>
      <c r="BC487" s="19"/>
      <c r="BD487" s="19"/>
      <c r="BE487" s="19"/>
      <c r="BF487" s="19"/>
      <c r="BG487" s="19"/>
      <c r="BH487" s="19"/>
      <c r="BI487" s="19"/>
      <c r="BJ487" s="19"/>
      <c r="BK487" s="19"/>
      <c r="BL487" s="19"/>
      <c r="BM487" s="19"/>
      <c r="BN487" s="19"/>
      <c r="BO487" s="19"/>
      <c r="BP487" s="19"/>
      <c r="BQ487" s="19"/>
      <c r="BR487" s="19"/>
      <c r="BS487" s="19"/>
      <c r="BT487" s="19"/>
      <c r="BU487" s="19"/>
      <c r="BV487" s="19"/>
    </row>
    <row r="488" spans="1:74" s="21" customFormat="1" ht="27.6" customHeight="1">
      <c r="A488" s="50" t="s">
        <v>2846</v>
      </c>
      <c r="B488" s="300" t="s">
        <v>1897</v>
      </c>
      <c r="C488" s="297" t="s">
        <v>1898</v>
      </c>
      <c r="D488" s="297" t="s">
        <v>2847</v>
      </c>
      <c r="E488" s="297" t="s">
        <v>2847</v>
      </c>
      <c r="F488" s="299" t="s">
        <v>238</v>
      </c>
      <c r="G488" s="299"/>
      <c r="H488" s="299"/>
      <c r="I488" s="299"/>
      <c r="J488" s="299" t="s">
        <v>475</v>
      </c>
      <c r="K488" s="310">
        <v>0</v>
      </c>
      <c r="L488" s="310">
        <v>0</v>
      </c>
      <c r="M488" s="310">
        <v>0</v>
      </c>
      <c r="N488" s="311">
        <f t="shared" si="81"/>
        <v>0</v>
      </c>
      <c r="O488" s="295" t="s">
        <v>428</v>
      </c>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c r="AQ488" s="19"/>
      <c r="AR488" s="19"/>
      <c r="AS488" s="19"/>
      <c r="AT488" s="19"/>
      <c r="AU488" s="19"/>
      <c r="AV488" s="19"/>
      <c r="AW488" s="19"/>
      <c r="AX488" s="19"/>
      <c r="AY488" s="19"/>
      <c r="AZ488" s="19"/>
      <c r="BA488" s="19"/>
      <c r="BB488" s="19"/>
      <c r="BC488" s="19"/>
      <c r="BD488" s="19"/>
      <c r="BE488" s="19"/>
      <c r="BF488" s="19"/>
      <c r="BG488" s="19"/>
      <c r="BH488" s="19"/>
      <c r="BI488" s="19"/>
      <c r="BJ488" s="19"/>
      <c r="BK488" s="19"/>
      <c r="BL488" s="19"/>
      <c r="BM488" s="19"/>
      <c r="BN488" s="19"/>
      <c r="BO488" s="19"/>
      <c r="BP488" s="19"/>
      <c r="BQ488" s="19"/>
      <c r="BR488" s="19"/>
      <c r="BS488" s="19"/>
      <c r="BT488" s="19"/>
      <c r="BU488" s="19"/>
      <c r="BV488" s="19"/>
    </row>
    <row r="489" spans="1:74" s="18" customFormat="1" ht="21" customHeight="1">
      <c r="A489" s="41">
        <v>5</v>
      </c>
      <c r="B489" s="41" t="s">
        <v>1899</v>
      </c>
      <c r="C489" s="42"/>
      <c r="D489" s="42"/>
      <c r="E489" s="42"/>
      <c r="F489" s="42"/>
      <c r="G489" s="37"/>
      <c r="H489" s="37"/>
      <c r="I489" s="37"/>
      <c r="J489" s="37"/>
      <c r="K489" s="80">
        <f>+K490+K513+K548+K565+K597+K622+K643</f>
        <v>2069148000</v>
      </c>
      <c r="L489" s="80">
        <f>+L490+L513+L548+L565+L597+L622+L643</f>
        <v>2227148000</v>
      </c>
      <c r="M489" s="80"/>
      <c r="N489" s="80">
        <f>+N490+N513+N548+N565+N597+N622+N643</f>
        <v>6041444000</v>
      </c>
      <c r="O489" s="80"/>
    </row>
    <row r="490" spans="1:74" s="18" customFormat="1" ht="22.2" customHeight="1">
      <c r="A490" s="43" t="s">
        <v>1900</v>
      </c>
      <c r="B490" s="43" t="s">
        <v>1901</v>
      </c>
      <c r="C490" s="113"/>
      <c r="D490" s="113"/>
      <c r="E490" s="113"/>
      <c r="F490" s="113"/>
      <c r="G490" s="45"/>
      <c r="H490" s="45"/>
      <c r="I490" s="45"/>
      <c r="J490" s="45"/>
      <c r="K490" s="133">
        <f t="shared" ref="K490:N490" si="82">+K491+K502</f>
        <v>107473000</v>
      </c>
      <c r="L490" s="133">
        <f t="shared" si="82"/>
        <v>107473000</v>
      </c>
      <c r="M490" s="133"/>
      <c r="N490" s="133">
        <f t="shared" si="82"/>
        <v>292419000</v>
      </c>
      <c r="O490" s="133"/>
    </row>
    <row r="491" spans="1:74" s="18" customFormat="1" ht="26.4" customHeight="1">
      <c r="A491" s="46" t="s">
        <v>1902</v>
      </c>
      <c r="B491" s="47"/>
      <c r="C491" s="63"/>
      <c r="D491" s="63"/>
      <c r="E491" s="63"/>
      <c r="F491" s="64"/>
      <c r="G491" s="49"/>
      <c r="H491" s="49"/>
      <c r="I491" s="49"/>
      <c r="J491" s="49"/>
      <c r="K491" s="93">
        <f t="shared" ref="K491:N491" si="83">SUM(K492:K501)</f>
        <v>70973000</v>
      </c>
      <c r="L491" s="93">
        <f t="shared" si="83"/>
        <v>70973000</v>
      </c>
      <c r="M491" s="93"/>
      <c r="N491" s="93">
        <f t="shared" si="83"/>
        <v>212919000</v>
      </c>
      <c r="O491" s="93"/>
    </row>
    <row r="492" spans="1:74" ht="60" customHeight="1">
      <c r="A492" s="50" t="s">
        <v>1903</v>
      </c>
      <c r="B492" s="301" t="s">
        <v>2021</v>
      </c>
      <c r="C492" s="302" t="s">
        <v>2022</v>
      </c>
      <c r="D492" s="302" t="s">
        <v>2022</v>
      </c>
      <c r="E492" s="302" t="s">
        <v>2022</v>
      </c>
      <c r="F492" s="54" t="s">
        <v>146</v>
      </c>
      <c r="G492" s="67"/>
      <c r="H492" s="67"/>
      <c r="I492" s="67"/>
      <c r="J492" s="67"/>
      <c r="K492" s="85">
        <v>11000000</v>
      </c>
      <c r="L492" s="85">
        <v>11000000</v>
      </c>
      <c r="M492" s="85">
        <v>11000000</v>
      </c>
      <c r="N492" s="313">
        <f t="shared" ref="N492:N501" si="84">SUM(K492:M492)</f>
        <v>33000000</v>
      </c>
      <c r="O492" s="89" t="s">
        <v>428</v>
      </c>
    </row>
    <row r="493" spans="1:74" ht="69" customHeight="1">
      <c r="A493" s="50" t="s">
        <v>1906</v>
      </c>
      <c r="B493" s="301" t="s">
        <v>2848</v>
      </c>
      <c r="C493" s="829" t="s">
        <v>2049</v>
      </c>
      <c r="D493" s="829" t="s">
        <v>2049</v>
      </c>
      <c r="E493" s="829" t="s">
        <v>2049</v>
      </c>
      <c r="F493" s="54" t="s">
        <v>146</v>
      </c>
      <c r="G493" s="67"/>
      <c r="H493" s="67"/>
      <c r="I493" s="67"/>
      <c r="J493" s="67"/>
      <c r="K493" s="85">
        <v>10211000</v>
      </c>
      <c r="L493" s="85">
        <v>10211000</v>
      </c>
      <c r="M493" s="85">
        <v>10211000</v>
      </c>
      <c r="N493" s="313">
        <f t="shared" si="84"/>
        <v>30633000</v>
      </c>
      <c r="O493" s="89" t="s">
        <v>428</v>
      </c>
    </row>
    <row r="494" spans="1:74" ht="47.25" customHeight="1">
      <c r="A494" s="50" t="s">
        <v>1909</v>
      </c>
      <c r="B494" s="301" t="s">
        <v>2849</v>
      </c>
      <c r="C494" s="302" t="s">
        <v>2850</v>
      </c>
      <c r="D494" s="302" t="s">
        <v>2850</v>
      </c>
      <c r="E494" s="302" t="s">
        <v>2850</v>
      </c>
      <c r="F494" s="54" t="s">
        <v>146</v>
      </c>
      <c r="G494" s="67"/>
      <c r="H494" s="67"/>
      <c r="I494" s="67"/>
      <c r="J494" s="67"/>
      <c r="K494" s="85">
        <v>5084000</v>
      </c>
      <c r="L494" s="85">
        <v>5084000</v>
      </c>
      <c r="M494" s="85">
        <v>5084000</v>
      </c>
      <c r="N494" s="313">
        <f t="shared" si="84"/>
        <v>15252000</v>
      </c>
      <c r="O494" s="89" t="s">
        <v>428</v>
      </c>
    </row>
    <row r="495" spans="1:74" ht="54.75" customHeight="1">
      <c r="A495" s="50" t="s">
        <v>1912</v>
      </c>
      <c r="B495" s="301" t="s">
        <v>2076</v>
      </c>
      <c r="C495" s="302" t="s">
        <v>2077</v>
      </c>
      <c r="D495" s="302" t="s">
        <v>2077</v>
      </c>
      <c r="E495" s="302" t="s">
        <v>2077</v>
      </c>
      <c r="F495" s="54" t="s">
        <v>146</v>
      </c>
      <c r="G495" s="67" t="s">
        <v>475</v>
      </c>
      <c r="H495" s="67"/>
      <c r="I495" s="67" t="s">
        <v>475</v>
      </c>
      <c r="J495" s="67"/>
      <c r="K495" s="85">
        <v>10628000</v>
      </c>
      <c r="L495" s="85">
        <v>10628000</v>
      </c>
      <c r="M495" s="85">
        <v>10628000</v>
      </c>
      <c r="N495" s="313">
        <f t="shared" si="84"/>
        <v>31884000</v>
      </c>
      <c r="O495" s="89" t="s">
        <v>428</v>
      </c>
    </row>
    <row r="496" spans="1:74" ht="56.25" customHeight="1">
      <c r="A496" s="50" t="s">
        <v>1915</v>
      </c>
      <c r="B496" s="301" t="s">
        <v>2079</v>
      </c>
      <c r="C496" s="302"/>
      <c r="D496" s="302" t="s">
        <v>2851</v>
      </c>
      <c r="E496" s="302" t="s">
        <v>2851</v>
      </c>
      <c r="F496" s="54" t="s">
        <v>146</v>
      </c>
      <c r="G496" s="67" t="s">
        <v>475</v>
      </c>
      <c r="H496" s="67" t="s">
        <v>475</v>
      </c>
      <c r="I496" s="67" t="s">
        <v>475</v>
      </c>
      <c r="J496" s="67" t="s">
        <v>475</v>
      </c>
      <c r="K496" s="85"/>
      <c r="L496" s="85"/>
      <c r="M496" s="85"/>
      <c r="N496" s="313"/>
      <c r="O496" s="89" t="s">
        <v>428</v>
      </c>
    </row>
    <row r="497" spans="1:15" ht="54.9" customHeight="1">
      <c r="A497" s="50" t="s">
        <v>1918</v>
      </c>
      <c r="B497" s="301" t="s">
        <v>2852</v>
      </c>
      <c r="C497" s="302" t="s">
        <v>2853</v>
      </c>
      <c r="D497" s="302" t="s">
        <v>2853</v>
      </c>
      <c r="E497" s="302" t="s">
        <v>2853</v>
      </c>
      <c r="F497" s="54" t="s">
        <v>146</v>
      </c>
      <c r="G497" s="67"/>
      <c r="H497" s="67"/>
      <c r="I497" s="67"/>
      <c r="J497" s="67"/>
      <c r="K497" s="85"/>
      <c r="L497" s="85"/>
      <c r="M497" s="85"/>
      <c r="N497" s="313">
        <f t="shared" si="84"/>
        <v>0</v>
      </c>
      <c r="O497" s="89" t="s">
        <v>428</v>
      </c>
    </row>
    <row r="498" spans="1:15" s="18" customFormat="1" ht="42.6" customHeight="1">
      <c r="A498" s="50" t="s">
        <v>1921</v>
      </c>
      <c r="B498" s="303" t="s">
        <v>2024</v>
      </c>
      <c r="C498" s="302" t="s">
        <v>2025</v>
      </c>
      <c r="D498" s="302" t="s">
        <v>2025</v>
      </c>
      <c r="E498" s="302" t="s">
        <v>2025</v>
      </c>
      <c r="F498" s="54" t="s">
        <v>146</v>
      </c>
      <c r="G498" s="67"/>
      <c r="H498" s="67"/>
      <c r="I498" s="67"/>
      <c r="J498" s="67"/>
      <c r="K498" s="85">
        <v>23650000</v>
      </c>
      <c r="L498" s="85">
        <v>23650000</v>
      </c>
      <c r="M498" s="85">
        <v>23650000</v>
      </c>
      <c r="N498" s="313">
        <f t="shared" si="84"/>
        <v>70950000</v>
      </c>
      <c r="O498" s="89" t="s">
        <v>428</v>
      </c>
    </row>
    <row r="499" spans="1:15" ht="51.9" customHeight="1">
      <c r="A499" s="50" t="s">
        <v>1924</v>
      </c>
      <c r="B499" s="301" t="s">
        <v>1999</v>
      </c>
      <c r="C499" s="302" t="s">
        <v>2000</v>
      </c>
      <c r="D499" s="302" t="s">
        <v>2000</v>
      </c>
      <c r="E499" s="302" t="s">
        <v>2000</v>
      </c>
      <c r="F499" s="54" t="s">
        <v>2854</v>
      </c>
      <c r="G499" s="67"/>
      <c r="H499" s="67"/>
      <c r="I499" s="67"/>
      <c r="J499" s="67"/>
      <c r="K499" s="85" t="s">
        <v>555</v>
      </c>
      <c r="L499" s="85" t="s">
        <v>555</v>
      </c>
      <c r="M499" s="85" t="s">
        <v>555</v>
      </c>
      <c r="N499" s="313">
        <f t="shared" si="84"/>
        <v>0</v>
      </c>
      <c r="O499" s="89" t="s">
        <v>428</v>
      </c>
    </row>
    <row r="500" spans="1:15" ht="48.6" customHeight="1">
      <c r="A500" s="50" t="s">
        <v>1927</v>
      </c>
      <c r="B500" s="68" t="s">
        <v>2855</v>
      </c>
      <c r="C500" s="820" t="s">
        <v>2856</v>
      </c>
      <c r="D500" s="56"/>
      <c r="E500" s="56"/>
      <c r="F500" s="54" t="s">
        <v>335</v>
      </c>
      <c r="G500" s="54"/>
      <c r="H500" s="54"/>
      <c r="I500" s="54"/>
      <c r="J500" s="54"/>
      <c r="K500" s="830" t="s">
        <v>78</v>
      </c>
      <c r="L500" s="120"/>
      <c r="M500" s="120"/>
      <c r="N500" s="313">
        <f t="shared" si="84"/>
        <v>0</v>
      </c>
      <c r="O500" s="89" t="s">
        <v>857</v>
      </c>
    </row>
    <row r="501" spans="1:15" ht="69" customHeight="1">
      <c r="A501" s="50" t="s">
        <v>1930</v>
      </c>
      <c r="B501" s="56" t="s">
        <v>1946</v>
      </c>
      <c r="C501" s="820" t="s">
        <v>1947</v>
      </c>
      <c r="D501" s="820" t="s">
        <v>1947</v>
      </c>
      <c r="E501" s="820" t="s">
        <v>1947</v>
      </c>
      <c r="F501" s="54" t="s">
        <v>335</v>
      </c>
      <c r="G501" s="54" t="s">
        <v>475</v>
      </c>
      <c r="H501" s="54" t="s">
        <v>475</v>
      </c>
      <c r="I501" s="54" t="s">
        <v>475</v>
      </c>
      <c r="J501" s="54" t="s">
        <v>475</v>
      </c>
      <c r="K501" s="120">
        <v>10400000</v>
      </c>
      <c r="L501" s="120">
        <v>10400000</v>
      </c>
      <c r="M501" s="120">
        <v>10400000</v>
      </c>
      <c r="N501" s="313">
        <f t="shared" si="84"/>
        <v>31200000</v>
      </c>
      <c r="O501" s="89" t="s">
        <v>2812</v>
      </c>
    </row>
    <row r="502" spans="1:15" ht="41.1" customHeight="1">
      <c r="A502" s="46" t="s">
        <v>1948</v>
      </c>
      <c r="B502" s="46"/>
      <c r="C502" s="108"/>
      <c r="D502" s="108"/>
      <c r="E502" s="108"/>
      <c r="F502" s="49"/>
      <c r="G502" s="215"/>
      <c r="H502" s="215"/>
      <c r="I502" s="215"/>
      <c r="J502" s="215"/>
      <c r="K502" s="225">
        <f>SUM(K503:K512)</f>
        <v>36500000</v>
      </c>
      <c r="L502" s="225">
        <f>SUM(L503:L512)</f>
        <v>36500000</v>
      </c>
      <c r="M502" s="225"/>
      <c r="N502" s="225">
        <f>SUM(N503:N512)</f>
        <v>79500000</v>
      </c>
      <c r="O502" s="225"/>
    </row>
    <row r="503" spans="1:15" ht="79.2">
      <c r="A503" s="50" t="s">
        <v>1933</v>
      </c>
      <c r="B503" s="56" t="s">
        <v>2857</v>
      </c>
      <c r="C503" s="56"/>
      <c r="D503" s="820" t="s">
        <v>2858</v>
      </c>
      <c r="E503" s="56"/>
      <c r="F503" s="54" t="s">
        <v>335</v>
      </c>
      <c r="G503" s="54"/>
      <c r="H503" s="54"/>
      <c r="I503" s="54"/>
      <c r="J503" s="54"/>
      <c r="K503" s="830" t="s">
        <v>555</v>
      </c>
      <c r="L503" s="830" t="s">
        <v>555</v>
      </c>
      <c r="M503" s="830" t="s">
        <v>555</v>
      </c>
      <c r="N503" s="120">
        <f t="shared" ref="N503:N512" si="85">SUM(K503:M503)</f>
        <v>0</v>
      </c>
      <c r="O503" s="89" t="s">
        <v>428</v>
      </c>
    </row>
    <row r="504" spans="1:15" ht="58.35" customHeight="1">
      <c r="A504" s="50" t="s">
        <v>1936</v>
      </c>
      <c r="B504" s="56" t="s">
        <v>1950</v>
      </c>
      <c r="C504" s="56" t="s">
        <v>1951</v>
      </c>
      <c r="D504" s="56" t="s">
        <v>2859</v>
      </c>
      <c r="E504" s="56" t="s">
        <v>2859</v>
      </c>
      <c r="F504" s="54" t="s">
        <v>335</v>
      </c>
      <c r="G504" s="54" t="s">
        <v>475</v>
      </c>
      <c r="H504" s="54" t="s">
        <v>475</v>
      </c>
      <c r="I504" s="54" t="s">
        <v>475</v>
      </c>
      <c r="J504" s="54" t="s">
        <v>475</v>
      </c>
      <c r="K504" s="85">
        <v>0</v>
      </c>
      <c r="L504" s="85"/>
      <c r="M504" s="85"/>
      <c r="N504" s="120">
        <f t="shared" si="85"/>
        <v>0</v>
      </c>
      <c r="O504" s="89" t="s">
        <v>428</v>
      </c>
    </row>
    <row r="505" spans="1:15" ht="58.35" customHeight="1">
      <c r="A505" s="50" t="s">
        <v>1939</v>
      </c>
      <c r="B505" s="68" t="s">
        <v>2860</v>
      </c>
      <c r="C505" s="56"/>
      <c r="D505" s="56" t="s">
        <v>2861</v>
      </c>
      <c r="E505" s="56"/>
      <c r="F505" s="54" t="s">
        <v>335</v>
      </c>
      <c r="G505" s="54"/>
      <c r="H505" s="54"/>
      <c r="I505" s="54"/>
      <c r="J505" s="54"/>
      <c r="K505" s="85"/>
      <c r="L505" s="85">
        <v>30000000</v>
      </c>
      <c r="M505" s="85"/>
      <c r="N505" s="120">
        <f t="shared" si="85"/>
        <v>30000000</v>
      </c>
      <c r="O505" s="89" t="s">
        <v>428</v>
      </c>
    </row>
    <row r="506" spans="1:15" ht="96" customHeight="1">
      <c r="A506" s="50" t="s">
        <v>1942</v>
      </c>
      <c r="B506" s="68" t="s">
        <v>2862</v>
      </c>
      <c r="C506" s="820" t="s">
        <v>2863</v>
      </c>
      <c r="D506" s="56"/>
      <c r="E506" s="56"/>
      <c r="F506" s="54" t="s">
        <v>335</v>
      </c>
      <c r="G506" s="54" t="s">
        <v>475</v>
      </c>
      <c r="H506" s="54" t="s">
        <v>475</v>
      </c>
      <c r="I506" s="54" t="s">
        <v>475</v>
      </c>
      <c r="J506" s="54" t="s">
        <v>475</v>
      </c>
      <c r="K506" s="85">
        <v>30000000</v>
      </c>
      <c r="L506" s="85">
        <v>0</v>
      </c>
      <c r="M506" s="85"/>
      <c r="N506" s="120">
        <f t="shared" si="85"/>
        <v>30000000</v>
      </c>
      <c r="O506" s="89" t="s">
        <v>428</v>
      </c>
    </row>
    <row r="507" spans="1:15" ht="65.400000000000006" customHeight="1">
      <c r="A507" s="50" t="s">
        <v>1945</v>
      </c>
      <c r="B507" s="304" t="s">
        <v>1953</v>
      </c>
      <c r="C507" s="305" t="s">
        <v>2864</v>
      </c>
      <c r="D507" s="305" t="s">
        <v>2865</v>
      </c>
      <c r="E507" s="305" t="s">
        <v>2865</v>
      </c>
      <c r="F507" s="45" t="s">
        <v>1955</v>
      </c>
      <c r="G507" s="45" t="s">
        <v>475</v>
      </c>
      <c r="H507" s="45" t="s">
        <v>475</v>
      </c>
      <c r="I507" s="45" t="s">
        <v>475</v>
      </c>
      <c r="J507" s="45" t="s">
        <v>475</v>
      </c>
      <c r="K507" s="314">
        <v>6500000</v>
      </c>
      <c r="L507" s="314">
        <v>6500000</v>
      </c>
      <c r="M507" s="314">
        <v>6500000</v>
      </c>
      <c r="N507" s="315">
        <f t="shared" si="85"/>
        <v>19500000</v>
      </c>
      <c r="O507" s="89" t="s">
        <v>428</v>
      </c>
    </row>
    <row r="508" spans="1:15" ht="63" customHeight="1">
      <c r="A508" s="50" t="s">
        <v>1949</v>
      </c>
      <c r="B508" s="304" t="s">
        <v>1957</v>
      </c>
      <c r="C508" s="58" t="s">
        <v>2866</v>
      </c>
      <c r="D508" s="58" t="s">
        <v>2866</v>
      </c>
      <c r="E508" s="58"/>
      <c r="F508" s="54" t="s">
        <v>1955</v>
      </c>
      <c r="G508" s="54"/>
      <c r="H508" s="54"/>
      <c r="I508" s="54"/>
      <c r="J508" s="54"/>
      <c r="K508" s="316" t="s">
        <v>555</v>
      </c>
      <c r="L508" s="316"/>
      <c r="M508" s="316"/>
      <c r="N508" s="120">
        <f t="shared" si="85"/>
        <v>0</v>
      </c>
      <c r="O508" s="89" t="s">
        <v>428</v>
      </c>
    </row>
    <row r="509" spans="1:15" ht="52.8">
      <c r="A509" s="50" t="s">
        <v>1952</v>
      </c>
      <c r="B509" s="56" t="s">
        <v>1960</v>
      </c>
      <c r="C509" s="56" t="s">
        <v>1961</v>
      </c>
      <c r="D509" s="56" t="s">
        <v>1961</v>
      </c>
      <c r="E509" s="56"/>
      <c r="F509" s="54" t="s">
        <v>1955</v>
      </c>
      <c r="G509" s="54"/>
      <c r="H509" s="54"/>
      <c r="I509" s="54"/>
      <c r="J509" s="54"/>
      <c r="K509" s="316" t="s">
        <v>555</v>
      </c>
      <c r="L509" s="316"/>
      <c r="M509" s="316"/>
      <c r="N509" s="120">
        <f t="shared" si="85"/>
        <v>0</v>
      </c>
      <c r="O509" s="89" t="s">
        <v>428</v>
      </c>
    </row>
    <row r="510" spans="1:15" ht="33.6" customHeight="1">
      <c r="A510" s="50" t="s">
        <v>1956</v>
      </c>
      <c r="B510" s="56" t="s">
        <v>2867</v>
      </c>
      <c r="C510" s="56" t="s">
        <v>2868</v>
      </c>
      <c r="D510" s="56" t="s">
        <v>2868</v>
      </c>
      <c r="E510" s="56"/>
      <c r="F510" s="54" t="s">
        <v>1955</v>
      </c>
      <c r="G510" s="54"/>
      <c r="H510" s="54"/>
      <c r="I510" s="54"/>
      <c r="J510" s="54"/>
      <c r="K510" s="316" t="s">
        <v>555</v>
      </c>
      <c r="L510" s="316"/>
      <c r="M510" s="316"/>
      <c r="N510" s="120">
        <f t="shared" si="85"/>
        <v>0</v>
      </c>
      <c r="O510" s="89" t="s">
        <v>428</v>
      </c>
    </row>
    <row r="511" spans="1:15" ht="39.6">
      <c r="A511" s="50" t="s">
        <v>1959</v>
      </c>
      <c r="B511" s="56" t="s">
        <v>1966</v>
      </c>
      <c r="C511" s="58" t="s">
        <v>1967</v>
      </c>
      <c r="D511" s="58" t="s">
        <v>1967</v>
      </c>
      <c r="E511" s="58"/>
      <c r="F511" s="54" t="s">
        <v>1955</v>
      </c>
      <c r="G511" s="54"/>
      <c r="H511" s="54"/>
      <c r="I511" s="54"/>
      <c r="J511" s="54"/>
      <c r="K511" s="316" t="s">
        <v>555</v>
      </c>
      <c r="L511" s="316"/>
      <c r="M511" s="316"/>
      <c r="N511" s="120">
        <f t="shared" si="85"/>
        <v>0</v>
      </c>
      <c r="O511" s="89" t="s">
        <v>428</v>
      </c>
    </row>
    <row r="512" spans="1:15" ht="33.6" customHeight="1">
      <c r="A512" s="50" t="s">
        <v>1962</v>
      </c>
      <c r="B512" s="56" t="s">
        <v>2869</v>
      </c>
      <c r="C512" s="75" t="s">
        <v>2870</v>
      </c>
      <c r="D512" s="75" t="s">
        <v>2870</v>
      </c>
      <c r="E512" s="75"/>
      <c r="F512" s="54" t="s">
        <v>1955</v>
      </c>
      <c r="G512" s="54"/>
      <c r="H512" s="54"/>
      <c r="I512" s="54"/>
      <c r="J512" s="54"/>
      <c r="K512" s="316" t="s">
        <v>555</v>
      </c>
      <c r="L512" s="316"/>
      <c r="M512" s="316"/>
      <c r="N512" s="120">
        <f t="shared" si="85"/>
        <v>0</v>
      </c>
      <c r="O512" s="89" t="s">
        <v>428</v>
      </c>
    </row>
    <row r="513" spans="1:15" ht="27.6" customHeight="1">
      <c r="A513" s="43" t="s">
        <v>1971</v>
      </c>
      <c r="B513" s="43" t="s">
        <v>1972</v>
      </c>
      <c r="C513" s="113"/>
      <c r="D513" s="113"/>
      <c r="E513" s="113"/>
      <c r="F513" s="113"/>
      <c r="G513" s="45"/>
      <c r="H513" s="45"/>
      <c r="I513" s="45"/>
      <c r="J513" s="45"/>
      <c r="K513" s="133">
        <f>+K514+K525+K541</f>
        <v>136277000</v>
      </c>
      <c r="L513" s="133">
        <f>+L514+L525+L541</f>
        <v>136277000</v>
      </c>
      <c r="M513" s="133"/>
      <c r="N513" s="133">
        <f>+N514+N525+N541</f>
        <v>408831000</v>
      </c>
      <c r="O513" s="133"/>
    </row>
    <row r="514" spans="1:15" ht="24" customHeight="1">
      <c r="A514" s="46" t="s">
        <v>1973</v>
      </c>
      <c r="B514" s="46"/>
      <c r="C514" s="108"/>
      <c r="D514" s="108"/>
      <c r="E514" s="108"/>
      <c r="F514" s="49"/>
      <c r="G514" s="215"/>
      <c r="H514" s="215"/>
      <c r="I514" s="215"/>
      <c r="J514" s="215"/>
      <c r="K514" s="225">
        <f t="shared" ref="K514:N514" si="86">SUM(K515:K524)</f>
        <v>55857000</v>
      </c>
      <c r="L514" s="225">
        <f t="shared" si="86"/>
        <v>55857000</v>
      </c>
      <c r="M514" s="225"/>
      <c r="N514" s="225">
        <f t="shared" si="86"/>
        <v>167571000</v>
      </c>
      <c r="O514" s="225"/>
    </row>
    <row r="515" spans="1:15" ht="34.5" customHeight="1">
      <c r="A515" s="50" t="s">
        <v>1974</v>
      </c>
      <c r="B515" s="51" t="s">
        <v>1975</v>
      </c>
      <c r="C515" s="820" t="s">
        <v>1976</v>
      </c>
      <c r="D515" s="820" t="s">
        <v>1976</v>
      </c>
      <c r="E515" s="820" t="s">
        <v>1976</v>
      </c>
      <c r="F515" s="54" t="s">
        <v>335</v>
      </c>
      <c r="G515" s="54" t="s">
        <v>475</v>
      </c>
      <c r="H515" s="54" t="s">
        <v>475</v>
      </c>
      <c r="I515" s="54"/>
      <c r="J515" s="54"/>
      <c r="K515" s="830" t="s">
        <v>78</v>
      </c>
      <c r="L515" s="120"/>
      <c r="M515" s="120"/>
      <c r="N515" s="120">
        <f t="shared" ref="N515:N524" si="87">SUM(K515:M515)</f>
        <v>0</v>
      </c>
      <c r="O515" s="54" t="s">
        <v>2812</v>
      </c>
    </row>
    <row r="516" spans="1:15" ht="66">
      <c r="A516" s="50" t="s">
        <v>1977</v>
      </c>
      <c r="B516" s="301" t="s">
        <v>1916</v>
      </c>
      <c r="C516" s="831" t="s">
        <v>2871</v>
      </c>
      <c r="D516" s="831" t="s">
        <v>2872</v>
      </c>
      <c r="E516" s="831" t="s">
        <v>2873</v>
      </c>
      <c r="F516" s="175" t="s">
        <v>146</v>
      </c>
      <c r="G516" s="175"/>
      <c r="H516" s="175"/>
      <c r="I516" s="175"/>
      <c r="J516" s="175"/>
      <c r="K516" s="316">
        <v>6900000</v>
      </c>
      <c r="L516" s="316">
        <v>6900000</v>
      </c>
      <c r="M516" s="316">
        <v>6900000</v>
      </c>
      <c r="N516" s="120">
        <f t="shared" si="87"/>
        <v>20700000</v>
      </c>
      <c r="O516" s="89" t="s">
        <v>428</v>
      </c>
    </row>
    <row r="517" spans="1:15" ht="39.6">
      <c r="A517" s="50" t="s">
        <v>1980</v>
      </c>
      <c r="B517" s="301" t="s">
        <v>2874</v>
      </c>
      <c r="C517" s="302" t="s">
        <v>2875</v>
      </c>
      <c r="D517" s="302" t="s">
        <v>2875</v>
      </c>
      <c r="E517" s="302" t="s">
        <v>2875</v>
      </c>
      <c r="F517" s="54" t="s">
        <v>146</v>
      </c>
      <c r="G517" s="54"/>
      <c r="H517" s="54"/>
      <c r="I517" s="54"/>
      <c r="J517" s="54"/>
      <c r="K517" s="85">
        <v>9310000</v>
      </c>
      <c r="L517" s="85">
        <v>9310000</v>
      </c>
      <c r="M517" s="85">
        <v>9310000</v>
      </c>
      <c r="N517" s="120">
        <f t="shared" si="87"/>
        <v>27930000</v>
      </c>
      <c r="O517" s="89" t="s">
        <v>428</v>
      </c>
    </row>
    <row r="518" spans="1:15" ht="39.6">
      <c r="A518" s="50" t="s">
        <v>1983</v>
      </c>
      <c r="B518" s="301" t="s">
        <v>1922</v>
      </c>
      <c r="C518" s="302" t="s">
        <v>2876</v>
      </c>
      <c r="D518" s="302" t="s">
        <v>2877</v>
      </c>
      <c r="E518" s="302" t="s">
        <v>2878</v>
      </c>
      <c r="F518" s="54" t="s">
        <v>146</v>
      </c>
      <c r="G518" s="54"/>
      <c r="H518" s="54"/>
      <c r="I518" s="54"/>
      <c r="J518" s="54"/>
      <c r="K518" s="85">
        <v>5180000</v>
      </c>
      <c r="L518" s="85">
        <v>5180000</v>
      </c>
      <c r="M518" s="85">
        <v>5180000</v>
      </c>
      <c r="N518" s="120">
        <f t="shared" si="87"/>
        <v>15540000</v>
      </c>
      <c r="O518" s="89" t="s">
        <v>428</v>
      </c>
    </row>
    <row r="519" spans="1:15" ht="39.6" customHeight="1">
      <c r="A519" s="50" t="s">
        <v>1986</v>
      </c>
      <c r="B519" s="301" t="s">
        <v>2879</v>
      </c>
      <c r="C519" s="302" t="s">
        <v>1914</v>
      </c>
      <c r="D519" s="302" t="s">
        <v>2880</v>
      </c>
      <c r="E519" s="302" t="s">
        <v>2881</v>
      </c>
      <c r="F519" s="175" t="s">
        <v>146</v>
      </c>
      <c r="G519" s="175"/>
      <c r="H519" s="175"/>
      <c r="I519" s="175"/>
      <c r="J519" s="175"/>
      <c r="K519" s="85">
        <v>19492000</v>
      </c>
      <c r="L519" s="85">
        <v>19492000</v>
      </c>
      <c r="M519" s="85">
        <v>19492000</v>
      </c>
      <c r="N519" s="120">
        <f t="shared" si="87"/>
        <v>58476000</v>
      </c>
      <c r="O519" s="89" t="s">
        <v>428</v>
      </c>
    </row>
    <row r="520" spans="1:15" ht="66" customHeight="1">
      <c r="A520" s="50" t="s">
        <v>1989</v>
      </c>
      <c r="B520" s="301" t="s">
        <v>1978</v>
      </c>
      <c r="C520" s="302" t="s">
        <v>1979</v>
      </c>
      <c r="D520" s="829" t="s">
        <v>2882</v>
      </c>
      <c r="E520" s="829" t="s">
        <v>2883</v>
      </c>
      <c r="F520" s="175" t="s">
        <v>146</v>
      </c>
      <c r="G520" s="175"/>
      <c r="H520" s="175"/>
      <c r="I520" s="175"/>
      <c r="J520" s="175"/>
      <c r="K520" s="316">
        <v>2000000</v>
      </c>
      <c r="L520" s="316">
        <v>2000000</v>
      </c>
      <c r="M520" s="316">
        <v>2000000</v>
      </c>
      <c r="N520" s="120">
        <f t="shared" si="87"/>
        <v>6000000</v>
      </c>
      <c r="O520" s="89" t="s">
        <v>428</v>
      </c>
    </row>
    <row r="521" spans="1:15" ht="87" customHeight="1">
      <c r="A521" s="50" t="s">
        <v>1992</v>
      </c>
      <c r="B521" s="301" t="s">
        <v>1981</v>
      </c>
      <c r="C521" s="302" t="s">
        <v>1982</v>
      </c>
      <c r="D521" s="829" t="s">
        <v>2884</v>
      </c>
      <c r="E521" s="829" t="s">
        <v>2885</v>
      </c>
      <c r="F521" s="54" t="s">
        <v>146</v>
      </c>
      <c r="G521" s="175"/>
      <c r="H521" s="175"/>
      <c r="I521" s="175"/>
      <c r="J521" s="175"/>
      <c r="K521" s="316">
        <v>2975000</v>
      </c>
      <c r="L521" s="316">
        <v>2975000</v>
      </c>
      <c r="M521" s="316">
        <v>2975000</v>
      </c>
      <c r="N521" s="120">
        <f t="shared" si="87"/>
        <v>8925000</v>
      </c>
      <c r="O521" s="89" t="s">
        <v>428</v>
      </c>
    </row>
    <row r="522" spans="1:15" ht="79.2">
      <c r="A522" s="50" t="s">
        <v>1995</v>
      </c>
      <c r="B522" s="301" t="s">
        <v>1987</v>
      </c>
      <c r="C522" s="302" t="s">
        <v>1988</v>
      </c>
      <c r="D522" s="829" t="s">
        <v>2886</v>
      </c>
      <c r="E522" s="829" t="s">
        <v>2887</v>
      </c>
      <c r="F522" s="54" t="s">
        <v>146</v>
      </c>
      <c r="G522" s="175"/>
      <c r="H522" s="175"/>
      <c r="I522" s="175"/>
      <c r="J522" s="175"/>
      <c r="K522" s="316">
        <v>2000000</v>
      </c>
      <c r="L522" s="316">
        <v>2000000</v>
      </c>
      <c r="M522" s="316">
        <v>2000000</v>
      </c>
      <c r="N522" s="120">
        <f t="shared" si="87"/>
        <v>6000000</v>
      </c>
      <c r="O522" s="89" t="s">
        <v>428</v>
      </c>
    </row>
    <row r="523" spans="1:15" ht="39.6" customHeight="1">
      <c r="A523" s="50" t="s">
        <v>1998</v>
      </c>
      <c r="B523" s="301" t="s">
        <v>1910</v>
      </c>
      <c r="C523" s="302" t="s">
        <v>2888</v>
      </c>
      <c r="D523" s="302" t="s">
        <v>2888</v>
      </c>
      <c r="E523" s="302" t="s">
        <v>2888</v>
      </c>
      <c r="F523" s="175" t="s">
        <v>146</v>
      </c>
      <c r="G523" s="54"/>
      <c r="H523" s="54"/>
      <c r="I523" s="54"/>
      <c r="J523" s="54"/>
      <c r="K523" s="85">
        <v>8000000</v>
      </c>
      <c r="L523" s="85">
        <v>8000000</v>
      </c>
      <c r="M523" s="85">
        <v>8000000</v>
      </c>
      <c r="N523" s="120">
        <f t="shared" si="87"/>
        <v>24000000</v>
      </c>
      <c r="O523" s="89" t="s">
        <v>428</v>
      </c>
    </row>
    <row r="524" spans="1:15" ht="39.6" customHeight="1">
      <c r="A524" s="50" t="s">
        <v>2001</v>
      </c>
      <c r="B524" s="301" t="s">
        <v>2069</v>
      </c>
      <c r="C524" s="302" t="s">
        <v>2070</v>
      </c>
      <c r="D524" s="302" t="s">
        <v>2070</v>
      </c>
      <c r="E524" s="302" t="s">
        <v>2070</v>
      </c>
      <c r="F524" s="175" t="s">
        <v>146</v>
      </c>
      <c r="G524" s="54"/>
      <c r="H524" s="54"/>
      <c r="I524" s="54"/>
      <c r="J524" s="54"/>
      <c r="K524" s="832" t="s">
        <v>555</v>
      </c>
      <c r="L524" s="85"/>
      <c r="M524" s="85"/>
      <c r="N524" s="120">
        <f t="shared" si="87"/>
        <v>0</v>
      </c>
      <c r="O524" s="89" t="s">
        <v>428</v>
      </c>
    </row>
    <row r="525" spans="1:15" ht="26.4" customHeight="1">
      <c r="A525" s="46" t="s">
        <v>2889</v>
      </c>
      <c r="B525" s="46"/>
      <c r="C525" s="108"/>
      <c r="D525" s="108"/>
      <c r="E525" s="108"/>
      <c r="F525" s="49"/>
      <c r="G525" s="215"/>
      <c r="H525" s="215"/>
      <c r="I525" s="215"/>
      <c r="J525" s="215"/>
      <c r="K525" s="225">
        <f>SUM(K526:K540)</f>
        <v>28699000</v>
      </c>
      <c r="L525" s="225">
        <f>SUM(L526:L540)</f>
        <v>28699000</v>
      </c>
      <c r="M525" s="225"/>
      <c r="N525" s="225">
        <f>SUM(N526:N540)</f>
        <v>86097000</v>
      </c>
      <c r="O525" s="225"/>
    </row>
    <row r="526" spans="1:15" ht="198" customHeight="1">
      <c r="A526" s="50" t="s">
        <v>2004</v>
      </c>
      <c r="B526" s="116" t="s">
        <v>2012</v>
      </c>
      <c r="C526" s="820" t="s">
        <v>2890</v>
      </c>
      <c r="D526" s="820" t="s">
        <v>2890</v>
      </c>
      <c r="E526" s="820" t="s">
        <v>2890</v>
      </c>
      <c r="F526" s="54" t="s">
        <v>335</v>
      </c>
      <c r="G526" s="54" t="s">
        <v>475</v>
      </c>
      <c r="H526" s="54" t="s">
        <v>475</v>
      </c>
      <c r="I526" s="54"/>
      <c r="J526" s="54"/>
      <c r="K526" s="127">
        <v>7260000</v>
      </c>
      <c r="L526" s="127">
        <v>7260000</v>
      </c>
      <c r="M526" s="127">
        <v>7260000</v>
      </c>
      <c r="N526" s="127">
        <f t="shared" ref="N526:N540" si="88">SUM(K526:M526)</f>
        <v>21780000</v>
      </c>
      <c r="O526" s="89" t="s">
        <v>2812</v>
      </c>
    </row>
    <row r="527" spans="1:15" ht="52.95" customHeight="1">
      <c r="A527" s="50" t="s">
        <v>2007</v>
      </c>
      <c r="B527" s="116" t="s">
        <v>2030</v>
      </c>
      <c r="C527" s="833" t="s">
        <v>2891</v>
      </c>
      <c r="D527" s="833" t="s">
        <v>2892</v>
      </c>
      <c r="E527" s="833" t="s">
        <v>2893</v>
      </c>
      <c r="F527" s="54" t="s">
        <v>146</v>
      </c>
      <c r="G527" s="175"/>
      <c r="H527" s="175"/>
      <c r="I527" s="175"/>
      <c r="J527" s="175"/>
      <c r="K527" s="85" t="s">
        <v>555</v>
      </c>
      <c r="L527" s="120"/>
      <c r="M527" s="120"/>
      <c r="N527" s="127">
        <f t="shared" si="88"/>
        <v>0</v>
      </c>
      <c r="O527" s="89" t="s">
        <v>428</v>
      </c>
    </row>
    <row r="528" spans="1:15" ht="39.6">
      <c r="A528" s="50" t="s">
        <v>2011</v>
      </c>
      <c r="B528" s="318" t="s">
        <v>2045</v>
      </c>
      <c r="C528" s="75" t="s">
        <v>2046</v>
      </c>
      <c r="D528" s="75" t="s">
        <v>2894</v>
      </c>
      <c r="E528" s="75" t="s">
        <v>2046</v>
      </c>
      <c r="F528" s="54" t="s">
        <v>146</v>
      </c>
      <c r="G528" s="175"/>
      <c r="H528" s="175"/>
      <c r="I528" s="175"/>
      <c r="J528" s="54"/>
      <c r="K528" s="85">
        <v>5230000</v>
      </c>
      <c r="L528" s="85">
        <v>5230000</v>
      </c>
      <c r="M528" s="85">
        <v>5230000</v>
      </c>
      <c r="N528" s="127">
        <f t="shared" si="88"/>
        <v>15690000</v>
      </c>
      <c r="O528" s="89" t="s">
        <v>428</v>
      </c>
    </row>
    <row r="529" spans="1:15" ht="39.6">
      <c r="A529" s="50" t="s">
        <v>2014</v>
      </c>
      <c r="B529" s="116" t="s">
        <v>2033</v>
      </c>
      <c r="C529" s="319" t="s">
        <v>2034</v>
      </c>
      <c r="D529" s="319" t="s">
        <v>2034</v>
      </c>
      <c r="E529" s="319" t="s">
        <v>2034</v>
      </c>
      <c r="F529" s="54" t="s">
        <v>146</v>
      </c>
      <c r="G529" s="175"/>
      <c r="H529" s="54"/>
      <c r="I529" s="175"/>
      <c r="J529" s="54"/>
      <c r="K529" s="85" t="s">
        <v>555</v>
      </c>
      <c r="L529" s="120"/>
      <c r="M529" s="120"/>
      <c r="N529" s="127">
        <f t="shared" si="88"/>
        <v>0</v>
      </c>
      <c r="O529" s="89" t="s">
        <v>428</v>
      </c>
    </row>
    <row r="530" spans="1:15" ht="52.8">
      <c r="A530" s="50" t="s">
        <v>2017</v>
      </c>
      <c r="B530" s="116" t="s">
        <v>2051</v>
      </c>
      <c r="C530" s="319" t="s">
        <v>2052</v>
      </c>
      <c r="D530" s="319" t="s">
        <v>2052</v>
      </c>
      <c r="E530" s="319" t="s">
        <v>2052</v>
      </c>
      <c r="F530" s="54" t="s">
        <v>146</v>
      </c>
      <c r="G530" s="54"/>
      <c r="H530" s="54"/>
      <c r="I530" s="54"/>
      <c r="J530" s="54"/>
      <c r="K530" s="85">
        <v>2926000</v>
      </c>
      <c r="L530" s="85">
        <v>2926000</v>
      </c>
      <c r="M530" s="85">
        <v>2926000</v>
      </c>
      <c r="N530" s="127">
        <f t="shared" si="88"/>
        <v>8778000</v>
      </c>
      <c r="O530" s="89" t="s">
        <v>428</v>
      </c>
    </row>
    <row r="531" spans="1:15" ht="52.95" customHeight="1">
      <c r="A531" s="50" t="s">
        <v>2020</v>
      </c>
      <c r="B531" s="56" t="s">
        <v>2895</v>
      </c>
      <c r="C531" s="56"/>
      <c r="D531" s="56"/>
      <c r="E531" s="56"/>
      <c r="F531" s="54" t="s">
        <v>146</v>
      </c>
      <c r="G531" s="54"/>
      <c r="H531" s="54"/>
      <c r="I531" s="54"/>
      <c r="J531" s="54"/>
      <c r="K531" s="120"/>
      <c r="L531" s="120"/>
      <c r="M531" s="120"/>
      <c r="N531" s="127">
        <f t="shared" si="88"/>
        <v>0</v>
      </c>
      <c r="O531" s="89" t="s">
        <v>428</v>
      </c>
    </row>
    <row r="532" spans="1:15" ht="66">
      <c r="A532" s="50" t="s">
        <v>2023</v>
      </c>
      <c r="B532" s="116" t="s">
        <v>2073</v>
      </c>
      <c r="C532" s="834" t="s">
        <v>2074</v>
      </c>
      <c r="D532" s="834" t="s">
        <v>2074</v>
      </c>
      <c r="E532" s="834" t="s">
        <v>2074</v>
      </c>
      <c r="F532" s="54" t="s">
        <v>146</v>
      </c>
      <c r="G532" s="175"/>
      <c r="H532" s="175"/>
      <c r="I532" s="175"/>
      <c r="J532" s="175"/>
      <c r="K532" s="832" t="s">
        <v>555</v>
      </c>
      <c r="L532" s="85"/>
      <c r="M532" s="85"/>
      <c r="N532" s="127">
        <f t="shared" si="88"/>
        <v>0</v>
      </c>
      <c r="O532" s="89" t="s">
        <v>428</v>
      </c>
    </row>
    <row r="533" spans="1:15" ht="70.5" customHeight="1">
      <c r="A533" s="50" t="s">
        <v>2026</v>
      </c>
      <c r="B533" s="246" t="s">
        <v>2896</v>
      </c>
      <c r="C533" s="317" t="s">
        <v>2897</v>
      </c>
      <c r="D533" s="317"/>
      <c r="E533" s="317"/>
      <c r="F533" s="54" t="s">
        <v>146</v>
      </c>
      <c r="G533" s="54"/>
      <c r="H533" s="54"/>
      <c r="I533" s="54"/>
      <c r="J533" s="54"/>
      <c r="K533" s="832" t="s">
        <v>555</v>
      </c>
      <c r="L533" s="85"/>
      <c r="M533" s="85"/>
      <c r="N533" s="127">
        <f t="shared" si="88"/>
        <v>0</v>
      </c>
      <c r="O533" s="89" t="s">
        <v>428</v>
      </c>
    </row>
    <row r="534" spans="1:15" ht="105.6">
      <c r="A534" s="50" t="s">
        <v>2029</v>
      </c>
      <c r="B534" s="246" t="s">
        <v>2898</v>
      </c>
      <c r="C534" s="833" t="s">
        <v>2899</v>
      </c>
      <c r="D534" s="833" t="s">
        <v>2899</v>
      </c>
      <c r="E534" s="833" t="s">
        <v>2899</v>
      </c>
      <c r="F534" s="54" t="s">
        <v>146</v>
      </c>
      <c r="G534" s="175"/>
      <c r="H534" s="175"/>
      <c r="I534" s="175"/>
      <c r="J534" s="175"/>
      <c r="K534" s="85" t="s">
        <v>555</v>
      </c>
      <c r="L534" s="120"/>
      <c r="M534" s="120"/>
      <c r="N534" s="127">
        <f t="shared" si="88"/>
        <v>0</v>
      </c>
      <c r="O534" s="89" t="s">
        <v>428</v>
      </c>
    </row>
    <row r="535" spans="1:15" ht="79.2" customHeight="1">
      <c r="A535" s="50" t="s">
        <v>2032</v>
      </c>
      <c r="B535" s="116" t="s">
        <v>2066</v>
      </c>
      <c r="C535" s="319" t="s">
        <v>2900</v>
      </c>
      <c r="D535" s="319" t="s">
        <v>2900</v>
      </c>
      <c r="E535" s="319" t="s">
        <v>2900</v>
      </c>
      <c r="F535" s="54" t="s">
        <v>146</v>
      </c>
      <c r="G535" s="54"/>
      <c r="H535" s="54"/>
      <c r="I535" s="54"/>
      <c r="J535" s="54"/>
      <c r="K535" s="85">
        <v>3283000</v>
      </c>
      <c r="L535" s="85">
        <v>3283000</v>
      </c>
      <c r="M535" s="85">
        <v>3283000</v>
      </c>
      <c r="N535" s="127">
        <f t="shared" si="88"/>
        <v>9849000</v>
      </c>
      <c r="O535" s="89" t="s">
        <v>428</v>
      </c>
    </row>
    <row r="536" spans="1:15" ht="39.6" customHeight="1">
      <c r="A536" s="50" t="s">
        <v>2035</v>
      </c>
      <c r="B536" s="116" t="s">
        <v>2054</v>
      </c>
      <c r="C536" s="317" t="s">
        <v>2055</v>
      </c>
      <c r="D536" s="317" t="s">
        <v>2901</v>
      </c>
      <c r="E536" s="317" t="s">
        <v>2902</v>
      </c>
      <c r="F536" s="54" t="s">
        <v>146</v>
      </c>
      <c r="G536" s="175"/>
      <c r="H536" s="175"/>
      <c r="I536" s="54"/>
      <c r="J536" s="54"/>
      <c r="K536" s="835" t="s">
        <v>555</v>
      </c>
      <c r="L536" s="316"/>
      <c r="M536" s="316"/>
      <c r="N536" s="127">
        <f t="shared" si="88"/>
        <v>0</v>
      </c>
      <c r="O536" s="89" t="s">
        <v>428</v>
      </c>
    </row>
    <row r="537" spans="1:15" ht="39.6">
      <c r="A537" s="50" t="s">
        <v>2038</v>
      </c>
      <c r="B537" s="116" t="s">
        <v>2057</v>
      </c>
      <c r="C537" s="317" t="s">
        <v>2058</v>
      </c>
      <c r="D537" s="317" t="s">
        <v>2058</v>
      </c>
      <c r="E537" s="317" t="s">
        <v>2058</v>
      </c>
      <c r="F537" s="54" t="s">
        <v>146</v>
      </c>
      <c r="G537" s="175"/>
      <c r="H537" s="54"/>
      <c r="I537" s="175"/>
      <c r="J537" s="54"/>
      <c r="K537" s="85" t="s">
        <v>555</v>
      </c>
      <c r="L537" s="120"/>
      <c r="M537" s="120"/>
      <c r="N537" s="127">
        <f t="shared" si="88"/>
        <v>0</v>
      </c>
      <c r="O537" s="89" t="s">
        <v>428</v>
      </c>
    </row>
    <row r="538" spans="1:15" ht="39.6" customHeight="1">
      <c r="A538" s="50" t="s">
        <v>2041</v>
      </c>
      <c r="B538" s="116" t="s">
        <v>2060</v>
      </c>
      <c r="C538" s="317" t="s">
        <v>2061</v>
      </c>
      <c r="D538" s="317" t="s">
        <v>2903</v>
      </c>
      <c r="E538" s="317" t="s">
        <v>2904</v>
      </c>
      <c r="F538" s="54" t="s">
        <v>146</v>
      </c>
      <c r="G538" s="175"/>
      <c r="H538" s="175"/>
      <c r="I538" s="54"/>
      <c r="J538" s="54"/>
      <c r="K538" s="85" t="s">
        <v>555</v>
      </c>
      <c r="L538" s="120"/>
      <c r="M538" s="120"/>
      <c r="N538" s="127">
        <f t="shared" si="88"/>
        <v>0</v>
      </c>
      <c r="O538" s="89" t="s">
        <v>428</v>
      </c>
    </row>
    <row r="539" spans="1:15" ht="66">
      <c r="A539" s="50" t="s">
        <v>2044</v>
      </c>
      <c r="B539" s="116" t="s">
        <v>1996</v>
      </c>
      <c r="C539" s="319" t="s">
        <v>2905</v>
      </c>
      <c r="D539" s="319" t="s">
        <v>2905</v>
      </c>
      <c r="E539" s="319" t="s">
        <v>2905</v>
      </c>
      <c r="F539" s="54" t="s">
        <v>146</v>
      </c>
      <c r="G539" s="54"/>
      <c r="H539" s="54"/>
      <c r="I539" s="54"/>
      <c r="J539" s="54"/>
      <c r="K539" s="120">
        <v>10000000</v>
      </c>
      <c r="L539" s="120">
        <v>10000000</v>
      </c>
      <c r="M539" s="120">
        <v>10000000</v>
      </c>
      <c r="N539" s="127">
        <f t="shared" si="88"/>
        <v>30000000</v>
      </c>
      <c r="O539" s="89" t="s">
        <v>428</v>
      </c>
    </row>
    <row r="540" spans="1:15" ht="52.95" customHeight="1">
      <c r="A540" s="50" t="s">
        <v>2047</v>
      </c>
      <c r="B540" s="56" t="s">
        <v>2042</v>
      </c>
      <c r="C540" s="319" t="s">
        <v>2043</v>
      </c>
      <c r="D540" s="319" t="s">
        <v>2906</v>
      </c>
      <c r="E540" s="319" t="s">
        <v>2907</v>
      </c>
      <c r="F540" s="54" t="s">
        <v>146</v>
      </c>
      <c r="G540" s="54"/>
      <c r="H540" s="54"/>
      <c r="I540" s="54"/>
      <c r="J540" s="54"/>
      <c r="K540" s="835" t="s">
        <v>555</v>
      </c>
      <c r="L540" s="316"/>
      <c r="M540" s="316"/>
      <c r="N540" s="127">
        <f t="shared" si="88"/>
        <v>0</v>
      </c>
      <c r="O540" s="89" t="s">
        <v>428</v>
      </c>
    </row>
    <row r="541" spans="1:15" ht="26.4" customHeight="1">
      <c r="A541" s="46" t="s">
        <v>2081</v>
      </c>
      <c r="B541" s="46"/>
      <c r="C541" s="108"/>
      <c r="D541" s="108"/>
      <c r="E541" s="108"/>
      <c r="F541" s="49"/>
      <c r="G541" s="215"/>
      <c r="H541" s="215"/>
      <c r="I541" s="215"/>
      <c r="J541" s="215"/>
      <c r="K541" s="225">
        <f>SUM(K542:K547)</f>
        <v>51721000</v>
      </c>
      <c r="L541" s="225">
        <f>SUM(L542:L547)</f>
        <v>51721000</v>
      </c>
      <c r="M541" s="225"/>
      <c r="N541" s="225">
        <f>SUM(N542:N547)</f>
        <v>155163000</v>
      </c>
      <c r="O541" s="225"/>
    </row>
    <row r="542" spans="1:15" ht="39.6" customHeight="1">
      <c r="A542" s="50" t="s">
        <v>2050</v>
      </c>
      <c r="B542" s="116" t="s">
        <v>2092</v>
      </c>
      <c r="C542" s="320" t="s">
        <v>2908</v>
      </c>
      <c r="D542" s="320" t="s">
        <v>2909</v>
      </c>
      <c r="E542" s="320" t="s">
        <v>2910</v>
      </c>
      <c r="F542" s="54" t="s">
        <v>146</v>
      </c>
      <c r="G542" s="54"/>
      <c r="H542" s="54"/>
      <c r="I542" s="54"/>
      <c r="J542" s="54"/>
      <c r="K542" s="121">
        <v>5620000</v>
      </c>
      <c r="L542" s="121">
        <v>5620000</v>
      </c>
      <c r="M542" s="121">
        <v>5620000</v>
      </c>
      <c r="N542" s="127">
        <f t="shared" ref="N542:N547" si="89">SUM(K542:M542)</f>
        <v>16860000</v>
      </c>
      <c r="O542" s="89" t="s">
        <v>428</v>
      </c>
    </row>
    <row r="543" spans="1:15" ht="26.4" customHeight="1">
      <c r="A543" s="50" t="s">
        <v>2053</v>
      </c>
      <c r="B543" s="116" t="s">
        <v>2083</v>
      </c>
      <c r="C543" s="320" t="s">
        <v>2911</v>
      </c>
      <c r="D543" s="320" t="s">
        <v>2912</v>
      </c>
      <c r="E543" s="320" t="s">
        <v>2913</v>
      </c>
      <c r="F543" s="54" t="s">
        <v>146</v>
      </c>
      <c r="G543" s="54"/>
      <c r="H543" s="54"/>
      <c r="I543" s="54"/>
      <c r="J543" s="54"/>
      <c r="K543" s="121">
        <v>27291000</v>
      </c>
      <c r="L543" s="121">
        <v>27291000</v>
      </c>
      <c r="M543" s="121">
        <v>27291000</v>
      </c>
      <c r="N543" s="127">
        <f t="shared" si="89"/>
        <v>81873000</v>
      </c>
      <c r="O543" s="89" t="s">
        <v>428</v>
      </c>
    </row>
    <row r="544" spans="1:15" ht="39.6">
      <c r="A544" s="50" t="s">
        <v>2056</v>
      </c>
      <c r="B544" s="116" t="s">
        <v>2086</v>
      </c>
      <c r="C544" s="320" t="s">
        <v>2914</v>
      </c>
      <c r="D544" s="320" t="s">
        <v>2915</v>
      </c>
      <c r="E544" s="320" t="s">
        <v>2916</v>
      </c>
      <c r="F544" s="54" t="s">
        <v>146</v>
      </c>
      <c r="G544" s="54"/>
      <c r="H544" s="54"/>
      <c r="I544" s="54"/>
      <c r="J544" s="54"/>
      <c r="K544" s="121">
        <v>4400000</v>
      </c>
      <c r="L544" s="121">
        <v>4400000</v>
      </c>
      <c r="M544" s="121">
        <v>4400000</v>
      </c>
      <c r="N544" s="127">
        <f t="shared" si="89"/>
        <v>13200000</v>
      </c>
      <c r="O544" s="89" t="s">
        <v>428</v>
      </c>
    </row>
    <row r="545" spans="1:74" ht="52.8">
      <c r="A545" s="50" t="s">
        <v>2059</v>
      </c>
      <c r="B545" s="116" t="s">
        <v>2089</v>
      </c>
      <c r="C545" s="320" t="s">
        <v>2917</v>
      </c>
      <c r="D545" s="320" t="s">
        <v>2917</v>
      </c>
      <c r="E545" s="320" t="s">
        <v>2917</v>
      </c>
      <c r="F545" s="54" t="s">
        <v>146</v>
      </c>
      <c r="G545" s="54"/>
      <c r="H545" s="54"/>
      <c r="I545" s="54"/>
      <c r="J545" s="54"/>
      <c r="K545" s="121">
        <v>2510000</v>
      </c>
      <c r="L545" s="121">
        <v>2510000</v>
      </c>
      <c r="M545" s="121">
        <v>2510000</v>
      </c>
      <c r="N545" s="127">
        <f t="shared" si="89"/>
        <v>7530000</v>
      </c>
      <c r="O545" s="89" t="s">
        <v>428</v>
      </c>
    </row>
    <row r="546" spans="1:74" ht="39.6">
      <c r="A546" s="50" t="s">
        <v>2062</v>
      </c>
      <c r="B546" s="116" t="s">
        <v>2918</v>
      </c>
      <c r="C546" s="320" t="s">
        <v>2919</v>
      </c>
      <c r="D546" s="320" t="s">
        <v>2920</v>
      </c>
      <c r="E546" s="320" t="s">
        <v>2921</v>
      </c>
      <c r="F546" s="54" t="s">
        <v>146</v>
      </c>
      <c r="G546" s="54"/>
      <c r="H546" s="54"/>
      <c r="I546" s="54"/>
      <c r="J546" s="54"/>
      <c r="K546" s="121">
        <v>5000000</v>
      </c>
      <c r="L546" s="121">
        <v>5000000</v>
      </c>
      <c r="M546" s="121">
        <v>5000000</v>
      </c>
      <c r="N546" s="127">
        <f t="shared" si="89"/>
        <v>15000000</v>
      </c>
      <c r="O546" s="89" t="s">
        <v>428</v>
      </c>
    </row>
    <row r="547" spans="1:74" ht="39.6" customHeight="1">
      <c r="A547" s="50" t="s">
        <v>2065</v>
      </c>
      <c r="B547" s="116" t="s">
        <v>2098</v>
      </c>
      <c r="C547" s="320" t="s">
        <v>2099</v>
      </c>
      <c r="D547" s="320" t="s">
        <v>2099</v>
      </c>
      <c r="E547" s="320" t="s">
        <v>2099</v>
      </c>
      <c r="F547" s="54" t="s">
        <v>146</v>
      </c>
      <c r="G547" s="54"/>
      <c r="H547" s="54"/>
      <c r="I547" s="54"/>
      <c r="J547" s="54"/>
      <c r="K547" s="121">
        <v>6900000</v>
      </c>
      <c r="L547" s="121">
        <v>6900000</v>
      </c>
      <c r="M547" s="121">
        <v>6900000</v>
      </c>
      <c r="N547" s="127">
        <f t="shared" si="89"/>
        <v>20700000</v>
      </c>
      <c r="O547" s="89" t="s">
        <v>428</v>
      </c>
    </row>
    <row r="548" spans="1:74" ht="22.2" customHeight="1">
      <c r="A548" s="43" t="s">
        <v>2100</v>
      </c>
      <c r="B548" s="43" t="s">
        <v>2101</v>
      </c>
      <c r="C548" s="113"/>
      <c r="D548" s="113"/>
      <c r="E548" s="113"/>
      <c r="F548" s="113"/>
      <c r="G548" s="45"/>
      <c r="H548" s="45"/>
      <c r="I548" s="45"/>
      <c r="J548" s="45"/>
      <c r="K548" s="133">
        <f t="shared" ref="K548:N548" si="90">+K549</f>
        <v>164800000</v>
      </c>
      <c r="L548" s="133">
        <f t="shared" si="90"/>
        <v>164800000</v>
      </c>
      <c r="M548" s="133"/>
      <c r="N548" s="133">
        <f t="shared" si="90"/>
        <v>494400000</v>
      </c>
      <c r="O548" s="133"/>
    </row>
    <row r="549" spans="1:74" ht="26.4" customHeight="1">
      <c r="A549" s="46" t="s">
        <v>2102</v>
      </c>
      <c r="B549" s="188"/>
      <c r="C549" s="214"/>
      <c r="D549" s="214"/>
      <c r="E549" s="214"/>
      <c r="F549" s="64"/>
      <c r="G549" s="215"/>
      <c r="H549" s="215"/>
      <c r="I549" s="215"/>
      <c r="J549" s="215"/>
      <c r="K549" s="225">
        <f>SUM(K550:K563)</f>
        <v>164800000</v>
      </c>
      <c r="L549" s="225">
        <f>SUM(L550:L563)</f>
        <v>164800000</v>
      </c>
      <c r="M549" s="225"/>
      <c r="N549" s="225">
        <f>SUM(N550:N563)</f>
        <v>494400000</v>
      </c>
      <c r="O549" s="225"/>
    </row>
    <row r="550" spans="1:74" ht="26.4" customHeight="1">
      <c r="A550" s="50" t="s">
        <v>2103</v>
      </c>
      <c r="B550" s="68" t="s">
        <v>2104</v>
      </c>
      <c r="C550" s="56" t="s">
        <v>2105</v>
      </c>
      <c r="D550" s="56" t="s">
        <v>2105</v>
      </c>
      <c r="E550" s="56" t="s">
        <v>2105</v>
      </c>
      <c r="F550" s="54" t="s">
        <v>360</v>
      </c>
      <c r="G550" s="33" t="s">
        <v>475</v>
      </c>
      <c r="H550" s="33" t="s">
        <v>475</v>
      </c>
      <c r="I550" s="33" t="s">
        <v>475</v>
      </c>
      <c r="J550" s="33" t="s">
        <v>475</v>
      </c>
      <c r="K550" s="94">
        <v>78800000</v>
      </c>
      <c r="L550" s="94">
        <v>78800000</v>
      </c>
      <c r="M550" s="94">
        <v>78800000</v>
      </c>
      <c r="N550" s="94">
        <f t="shared" ref="N550:N564" si="91">SUM(K550:M550)</f>
        <v>236400000</v>
      </c>
      <c r="O550" s="89" t="s">
        <v>428</v>
      </c>
    </row>
    <row r="551" spans="1:74" ht="26.4" customHeight="1">
      <c r="A551" s="50" t="s">
        <v>2106</v>
      </c>
      <c r="B551" s="68" t="s">
        <v>2107</v>
      </c>
      <c r="C551" s="56" t="s">
        <v>2922</v>
      </c>
      <c r="D551" s="56" t="s">
        <v>2922</v>
      </c>
      <c r="E551" s="56" t="s">
        <v>2922</v>
      </c>
      <c r="F551" s="54" t="s">
        <v>360</v>
      </c>
      <c r="G551" s="33"/>
      <c r="H551" s="33" t="s">
        <v>475</v>
      </c>
      <c r="I551" s="33" t="s">
        <v>475</v>
      </c>
      <c r="J551" s="33" t="s">
        <v>475</v>
      </c>
      <c r="K551" s="94">
        <v>45000000</v>
      </c>
      <c r="L551" s="94">
        <v>45000000</v>
      </c>
      <c r="M551" s="94">
        <v>45000000</v>
      </c>
      <c r="N551" s="94">
        <f t="shared" si="91"/>
        <v>135000000</v>
      </c>
      <c r="O551" s="89" t="s">
        <v>428</v>
      </c>
    </row>
    <row r="552" spans="1:74" ht="26.4" customHeight="1">
      <c r="A552" s="50" t="s">
        <v>2109</v>
      </c>
      <c r="B552" s="65" t="s">
        <v>2110</v>
      </c>
      <c r="C552" s="56" t="s">
        <v>2111</v>
      </c>
      <c r="D552" s="56" t="s">
        <v>2111</v>
      </c>
      <c r="E552" s="56" t="s">
        <v>2111</v>
      </c>
      <c r="F552" s="54" t="s">
        <v>360</v>
      </c>
      <c r="G552" s="33" t="s">
        <v>475</v>
      </c>
      <c r="H552" s="33" t="s">
        <v>475</v>
      </c>
      <c r="I552" s="33" t="s">
        <v>475</v>
      </c>
      <c r="J552" s="33" t="s">
        <v>475</v>
      </c>
      <c r="K552" s="94">
        <v>5000000</v>
      </c>
      <c r="L552" s="94">
        <v>5000000</v>
      </c>
      <c r="M552" s="94">
        <v>5000000</v>
      </c>
      <c r="N552" s="94">
        <f t="shared" si="91"/>
        <v>15000000</v>
      </c>
      <c r="O552" s="89" t="s">
        <v>428</v>
      </c>
    </row>
    <row r="553" spans="1:74" ht="26.4" customHeight="1">
      <c r="A553" s="50" t="s">
        <v>2112</v>
      </c>
      <c r="B553" s="68" t="s">
        <v>2113</v>
      </c>
      <c r="C553" s="56" t="s">
        <v>2114</v>
      </c>
      <c r="D553" s="56" t="s">
        <v>2923</v>
      </c>
      <c r="E553" s="56" t="s">
        <v>2924</v>
      </c>
      <c r="F553" s="54" t="s">
        <v>360</v>
      </c>
      <c r="G553" s="33"/>
      <c r="H553" s="33" t="s">
        <v>475</v>
      </c>
      <c r="I553" s="33" t="s">
        <v>475</v>
      </c>
      <c r="J553" s="33"/>
      <c r="K553" s="94">
        <v>5000000</v>
      </c>
      <c r="L553" s="94">
        <v>5000000</v>
      </c>
      <c r="M553" s="94">
        <v>5000000</v>
      </c>
      <c r="N553" s="94">
        <f t="shared" si="91"/>
        <v>15000000</v>
      </c>
      <c r="O553" s="89" t="s">
        <v>428</v>
      </c>
    </row>
    <row r="554" spans="1:74" ht="26.4" customHeight="1">
      <c r="A554" s="50" t="s">
        <v>2115</v>
      </c>
      <c r="B554" s="56" t="s">
        <v>2116</v>
      </c>
      <c r="C554" s="56" t="s">
        <v>2117</v>
      </c>
      <c r="D554" s="56" t="s">
        <v>2117</v>
      </c>
      <c r="E554" s="56" t="s">
        <v>2117</v>
      </c>
      <c r="F554" s="54" t="s">
        <v>360</v>
      </c>
      <c r="G554" s="33"/>
      <c r="H554" s="33" t="s">
        <v>475</v>
      </c>
      <c r="I554" s="33" t="s">
        <v>475</v>
      </c>
      <c r="J554" s="33" t="s">
        <v>475</v>
      </c>
      <c r="K554" s="94">
        <v>0</v>
      </c>
      <c r="L554" s="94">
        <v>0</v>
      </c>
      <c r="M554" s="94">
        <v>0</v>
      </c>
      <c r="N554" s="94">
        <f t="shared" si="91"/>
        <v>0</v>
      </c>
      <c r="O554" s="89"/>
    </row>
    <row r="555" spans="1:74" s="22" customFormat="1" ht="26.4" customHeight="1">
      <c r="A555" s="50" t="s">
        <v>2118</v>
      </c>
      <c r="B555" s="56" t="s">
        <v>2925</v>
      </c>
      <c r="C555" s="56" t="s">
        <v>2926</v>
      </c>
      <c r="D555" s="56" t="s">
        <v>2926</v>
      </c>
      <c r="E555" s="56" t="s">
        <v>2926</v>
      </c>
      <c r="F555" s="54" t="s">
        <v>360</v>
      </c>
      <c r="G555" s="54" t="s">
        <v>475</v>
      </c>
      <c r="H555" s="33" t="s">
        <v>475</v>
      </c>
      <c r="I555" s="33" t="s">
        <v>475</v>
      </c>
      <c r="J555" s="33" t="s">
        <v>475</v>
      </c>
      <c r="K555" s="94">
        <v>16000000</v>
      </c>
      <c r="L555" s="94">
        <v>16000000</v>
      </c>
      <c r="M555" s="94">
        <v>16000000</v>
      </c>
      <c r="N555" s="94">
        <f t="shared" si="91"/>
        <v>48000000</v>
      </c>
      <c r="O555" s="89" t="s">
        <v>428</v>
      </c>
      <c r="P555" s="323"/>
      <c r="Q555" s="323"/>
      <c r="R555" s="323"/>
      <c r="S555" s="323"/>
      <c r="T555" s="323"/>
      <c r="U555" s="323"/>
      <c r="V555" s="323"/>
      <c r="W555" s="323"/>
      <c r="X555" s="323"/>
      <c r="Y555" s="323"/>
      <c r="Z555" s="323"/>
      <c r="AA555" s="323"/>
      <c r="AB555" s="323"/>
      <c r="AC555" s="323"/>
      <c r="AD555" s="323"/>
      <c r="AE555" s="323"/>
      <c r="AF555" s="323"/>
      <c r="AG555" s="323"/>
      <c r="AH555" s="323"/>
      <c r="AI555" s="323"/>
      <c r="AJ555" s="323"/>
      <c r="AK555" s="323"/>
      <c r="AL555" s="323"/>
      <c r="AM555" s="323"/>
      <c r="AN555" s="323"/>
      <c r="AO555" s="323"/>
      <c r="AP555" s="323"/>
      <c r="AQ555" s="323"/>
      <c r="AR555" s="323"/>
      <c r="AS555" s="323"/>
      <c r="AT555" s="323"/>
      <c r="AU555" s="323"/>
      <c r="AV555" s="323"/>
      <c r="AW555" s="323"/>
      <c r="AX555" s="323"/>
      <c r="AY555" s="323"/>
      <c r="AZ555" s="323"/>
      <c r="BA555" s="323"/>
      <c r="BB555" s="323"/>
      <c r="BC555" s="323"/>
      <c r="BD555" s="323"/>
      <c r="BE555" s="323"/>
      <c r="BF555" s="323"/>
      <c r="BG555" s="323"/>
      <c r="BH555" s="323"/>
      <c r="BI555" s="323"/>
      <c r="BJ555" s="323"/>
      <c r="BK555" s="323"/>
      <c r="BL555" s="323"/>
      <c r="BM555" s="323"/>
      <c r="BN555" s="323"/>
      <c r="BO555" s="323"/>
      <c r="BP555" s="323"/>
      <c r="BQ555" s="323"/>
      <c r="BR555" s="323"/>
      <c r="BS555" s="323"/>
      <c r="BT555" s="323"/>
      <c r="BU555" s="323"/>
      <c r="BV555" s="323"/>
    </row>
    <row r="556" spans="1:74" s="22" customFormat="1" ht="39.6" customHeight="1">
      <c r="A556" s="50" t="s">
        <v>2121</v>
      </c>
      <c r="B556" s="56" t="s">
        <v>2119</v>
      </c>
      <c r="C556" s="56" t="s">
        <v>2120</v>
      </c>
      <c r="D556" s="56" t="s">
        <v>2120</v>
      </c>
      <c r="E556" s="56" t="s">
        <v>2120</v>
      </c>
      <c r="F556" s="54" t="s">
        <v>360</v>
      </c>
      <c r="G556" s="54" t="s">
        <v>475</v>
      </c>
      <c r="H556" s="33" t="s">
        <v>475</v>
      </c>
      <c r="I556" s="33" t="s">
        <v>475</v>
      </c>
      <c r="J556" s="54"/>
      <c r="K556" s="94">
        <v>0</v>
      </c>
      <c r="L556" s="94">
        <v>0</v>
      </c>
      <c r="M556" s="94">
        <v>0</v>
      </c>
      <c r="N556" s="94">
        <f t="shared" si="91"/>
        <v>0</v>
      </c>
      <c r="O556" s="89"/>
      <c r="P556" s="323"/>
      <c r="Q556" s="323"/>
      <c r="R556" s="323"/>
      <c r="S556" s="323"/>
      <c r="T556" s="323"/>
      <c r="U556" s="323"/>
      <c r="V556" s="323"/>
      <c r="W556" s="323"/>
      <c r="X556" s="323"/>
      <c r="Y556" s="323"/>
      <c r="Z556" s="323"/>
      <c r="AA556" s="323"/>
      <c r="AB556" s="323"/>
      <c r="AC556" s="323"/>
      <c r="AD556" s="323"/>
      <c r="AE556" s="323"/>
      <c r="AF556" s="323"/>
      <c r="AG556" s="323"/>
      <c r="AH556" s="323"/>
      <c r="AI556" s="323"/>
      <c r="AJ556" s="323"/>
      <c r="AK556" s="323"/>
      <c r="AL556" s="323"/>
      <c r="AM556" s="323"/>
      <c r="AN556" s="323"/>
      <c r="AO556" s="323"/>
      <c r="AP556" s="323"/>
      <c r="AQ556" s="323"/>
      <c r="AR556" s="323"/>
      <c r="AS556" s="323"/>
      <c r="AT556" s="323"/>
      <c r="AU556" s="323"/>
      <c r="AV556" s="323"/>
      <c r="AW556" s="323"/>
      <c r="AX556" s="323"/>
      <c r="AY556" s="323"/>
      <c r="AZ556" s="323"/>
      <c r="BA556" s="323"/>
      <c r="BB556" s="323"/>
      <c r="BC556" s="323"/>
      <c r="BD556" s="323"/>
      <c r="BE556" s="323"/>
      <c r="BF556" s="323"/>
      <c r="BG556" s="323"/>
      <c r="BH556" s="323"/>
      <c r="BI556" s="323"/>
      <c r="BJ556" s="323"/>
      <c r="BK556" s="323"/>
      <c r="BL556" s="323"/>
      <c r="BM556" s="323"/>
      <c r="BN556" s="323"/>
      <c r="BO556" s="323"/>
      <c r="BP556" s="323"/>
      <c r="BQ556" s="323"/>
      <c r="BR556" s="323"/>
      <c r="BS556" s="323"/>
      <c r="BT556" s="323"/>
      <c r="BU556" s="323"/>
      <c r="BV556" s="323"/>
    </row>
    <row r="557" spans="1:74" s="22" customFormat="1" ht="26.4" customHeight="1">
      <c r="A557" s="50" t="s">
        <v>2124</v>
      </c>
      <c r="B557" s="56" t="s">
        <v>2122</v>
      </c>
      <c r="C557" s="56" t="s">
        <v>2927</v>
      </c>
      <c r="D557" s="56" t="s">
        <v>2927</v>
      </c>
      <c r="E557" s="56" t="s">
        <v>2927</v>
      </c>
      <c r="F557" s="54" t="s">
        <v>360</v>
      </c>
      <c r="G557" s="54" t="s">
        <v>475</v>
      </c>
      <c r="H557" s="54" t="s">
        <v>475</v>
      </c>
      <c r="I557" s="54" t="s">
        <v>475</v>
      </c>
      <c r="J557" s="54" t="s">
        <v>475</v>
      </c>
      <c r="K557" s="94">
        <v>0</v>
      </c>
      <c r="L557" s="94">
        <v>0</v>
      </c>
      <c r="M557" s="94">
        <v>0</v>
      </c>
      <c r="N557" s="94">
        <f t="shared" si="91"/>
        <v>0</v>
      </c>
      <c r="O557" s="89"/>
      <c r="P557" s="323"/>
      <c r="Q557" s="323"/>
      <c r="R557" s="323"/>
      <c r="S557" s="323"/>
      <c r="T557" s="323"/>
      <c r="U557" s="323"/>
      <c r="V557" s="323"/>
      <c r="W557" s="323"/>
      <c r="X557" s="323"/>
      <c r="Y557" s="323"/>
      <c r="Z557" s="323"/>
      <c r="AA557" s="323"/>
      <c r="AB557" s="323"/>
      <c r="AC557" s="323"/>
      <c r="AD557" s="323"/>
      <c r="AE557" s="323"/>
      <c r="AF557" s="323"/>
      <c r="AG557" s="323"/>
      <c r="AH557" s="323"/>
      <c r="AI557" s="323"/>
      <c r="AJ557" s="323"/>
      <c r="AK557" s="323"/>
      <c r="AL557" s="323"/>
      <c r="AM557" s="323"/>
      <c r="AN557" s="323"/>
      <c r="AO557" s="323"/>
      <c r="AP557" s="323"/>
      <c r="AQ557" s="323"/>
      <c r="AR557" s="323"/>
      <c r="AS557" s="323"/>
      <c r="AT557" s="323"/>
      <c r="AU557" s="323"/>
      <c r="AV557" s="323"/>
      <c r="AW557" s="323"/>
      <c r="AX557" s="323"/>
      <c r="AY557" s="323"/>
      <c r="AZ557" s="323"/>
      <c r="BA557" s="323"/>
      <c r="BB557" s="323"/>
      <c r="BC557" s="323"/>
      <c r="BD557" s="323"/>
      <c r="BE557" s="323"/>
      <c r="BF557" s="323"/>
      <c r="BG557" s="323"/>
      <c r="BH557" s="323"/>
      <c r="BI557" s="323"/>
      <c r="BJ557" s="323"/>
      <c r="BK557" s="323"/>
      <c r="BL557" s="323"/>
      <c r="BM557" s="323"/>
      <c r="BN557" s="323"/>
      <c r="BO557" s="323"/>
      <c r="BP557" s="323"/>
      <c r="BQ557" s="323"/>
      <c r="BR557" s="323"/>
      <c r="BS557" s="323"/>
      <c r="BT557" s="323"/>
      <c r="BU557" s="323"/>
      <c r="BV557" s="323"/>
    </row>
    <row r="558" spans="1:74" ht="26.4" customHeight="1">
      <c r="A558" s="50" t="s">
        <v>2127</v>
      </c>
      <c r="B558" s="68" t="s">
        <v>2125</v>
      </c>
      <c r="C558" s="56" t="s">
        <v>2928</v>
      </c>
      <c r="D558" s="56" t="s">
        <v>2928</v>
      </c>
      <c r="E558" s="56" t="s">
        <v>2928</v>
      </c>
      <c r="F558" s="54" t="s">
        <v>360</v>
      </c>
      <c r="G558" s="54" t="s">
        <v>475</v>
      </c>
      <c r="H558" s="54" t="s">
        <v>475</v>
      </c>
      <c r="I558" s="54" t="s">
        <v>475</v>
      </c>
      <c r="J558" s="54" t="s">
        <v>475</v>
      </c>
      <c r="K558" s="94">
        <v>0</v>
      </c>
      <c r="L558" s="94">
        <v>0</v>
      </c>
      <c r="M558" s="94">
        <v>0</v>
      </c>
      <c r="N558" s="94">
        <f t="shared" si="91"/>
        <v>0</v>
      </c>
      <c r="O558" s="89"/>
    </row>
    <row r="559" spans="1:74" ht="26.4" customHeight="1">
      <c r="A559" s="50" t="s">
        <v>2130</v>
      </c>
      <c r="B559" s="68" t="s">
        <v>2128</v>
      </c>
      <c r="C559" s="56" t="s">
        <v>2129</v>
      </c>
      <c r="D559" s="56" t="s">
        <v>2129</v>
      </c>
      <c r="E559" s="56" t="s">
        <v>2129</v>
      </c>
      <c r="F559" s="54" t="s">
        <v>360</v>
      </c>
      <c r="G559" s="54" t="s">
        <v>475</v>
      </c>
      <c r="H559" s="54" t="s">
        <v>475</v>
      </c>
      <c r="I559" s="54" t="s">
        <v>475</v>
      </c>
      <c r="J559" s="54" t="s">
        <v>475</v>
      </c>
      <c r="K559" s="94">
        <v>0</v>
      </c>
      <c r="L559" s="94">
        <v>0</v>
      </c>
      <c r="M559" s="94">
        <v>0</v>
      </c>
      <c r="N559" s="94">
        <f t="shared" si="91"/>
        <v>0</v>
      </c>
      <c r="O559" s="89"/>
    </row>
    <row r="560" spans="1:74" ht="39.6" customHeight="1">
      <c r="A560" s="50" t="s">
        <v>2133</v>
      </c>
      <c r="B560" s="60" t="s">
        <v>2929</v>
      </c>
      <c r="C560" s="56" t="s">
        <v>2930</v>
      </c>
      <c r="D560" s="56" t="s">
        <v>2930</v>
      </c>
      <c r="E560" s="56" t="s">
        <v>2930</v>
      </c>
      <c r="F560" s="54" t="s">
        <v>360</v>
      </c>
      <c r="G560" s="54"/>
      <c r="H560" s="54"/>
      <c r="I560" s="54"/>
      <c r="J560" s="54" t="s">
        <v>475</v>
      </c>
      <c r="K560" s="94">
        <v>5000000</v>
      </c>
      <c r="L560" s="94">
        <v>5000000</v>
      </c>
      <c r="M560" s="94">
        <v>5000000</v>
      </c>
      <c r="N560" s="94">
        <f t="shared" si="91"/>
        <v>15000000</v>
      </c>
      <c r="O560" s="89" t="s">
        <v>428</v>
      </c>
    </row>
    <row r="561" spans="1:15" ht="26.4" customHeight="1">
      <c r="A561" s="50" t="s">
        <v>2136</v>
      </c>
      <c r="B561" s="60" t="s">
        <v>2131</v>
      </c>
      <c r="C561" s="56" t="s">
        <v>2132</v>
      </c>
      <c r="D561" s="56" t="s">
        <v>2931</v>
      </c>
      <c r="E561" s="56" t="s">
        <v>2932</v>
      </c>
      <c r="F561" s="54" t="s">
        <v>360</v>
      </c>
      <c r="G561" s="54" t="s">
        <v>475</v>
      </c>
      <c r="H561" s="54"/>
      <c r="I561" s="54" t="s">
        <v>475</v>
      </c>
      <c r="J561" s="54"/>
      <c r="K561" s="94">
        <v>10000000</v>
      </c>
      <c r="L561" s="94">
        <v>10000000</v>
      </c>
      <c r="M561" s="94">
        <v>10000000</v>
      </c>
      <c r="N561" s="94">
        <f t="shared" si="91"/>
        <v>30000000</v>
      </c>
      <c r="O561" s="89" t="s">
        <v>428</v>
      </c>
    </row>
    <row r="562" spans="1:15" ht="26.4" customHeight="1">
      <c r="A562" s="50" t="s">
        <v>2139</v>
      </c>
      <c r="B562" s="65" t="s">
        <v>2134</v>
      </c>
      <c r="C562" s="56" t="s">
        <v>2135</v>
      </c>
      <c r="D562" s="56" t="s">
        <v>2135</v>
      </c>
      <c r="E562" s="56" t="s">
        <v>2135</v>
      </c>
      <c r="F562" s="54" t="s">
        <v>360</v>
      </c>
      <c r="G562" s="54" t="s">
        <v>475</v>
      </c>
      <c r="H562" s="54" t="s">
        <v>475</v>
      </c>
      <c r="I562" s="54" t="s">
        <v>475</v>
      </c>
      <c r="J562" s="54" t="s">
        <v>475</v>
      </c>
      <c r="K562" s="94">
        <v>0</v>
      </c>
      <c r="L562" s="94">
        <v>0</v>
      </c>
      <c r="M562" s="94">
        <v>0</v>
      </c>
      <c r="N562" s="94">
        <f t="shared" si="91"/>
        <v>0</v>
      </c>
      <c r="O562" s="89"/>
    </row>
    <row r="563" spans="1:15" ht="39.6" customHeight="1">
      <c r="A563" s="50" t="s">
        <v>2142</v>
      </c>
      <c r="B563" s="56" t="s">
        <v>2137</v>
      </c>
      <c r="C563" s="259" t="s">
        <v>2138</v>
      </c>
      <c r="D563" s="259" t="s">
        <v>2138</v>
      </c>
      <c r="E563" s="259" t="s">
        <v>2138</v>
      </c>
      <c r="F563" s="33" t="s">
        <v>360</v>
      </c>
      <c r="G563" s="34" t="s">
        <v>475</v>
      </c>
      <c r="H563" s="34" t="s">
        <v>475</v>
      </c>
      <c r="I563" s="34" t="s">
        <v>475</v>
      </c>
      <c r="J563" s="34" t="s">
        <v>475</v>
      </c>
      <c r="K563" s="94">
        <v>0</v>
      </c>
      <c r="L563" s="94">
        <v>0</v>
      </c>
      <c r="M563" s="94"/>
      <c r="N563" s="94">
        <f t="shared" si="91"/>
        <v>0</v>
      </c>
      <c r="O563" s="89"/>
    </row>
    <row r="564" spans="1:15" ht="39.6" customHeight="1">
      <c r="A564" s="50"/>
      <c r="B564" s="211" t="s">
        <v>2933</v>
      </c>
      <c r="C564" s="320" t="s">
        <v>1908</v>
      </c>
      <c r="D564" s="320"/>
      <c r="E564" s="320"/>
      <c r="F564" s="54" t="s">
        <v>146</v>
      </c>
      <c r="G564" s="54"/>
      <c r="H564" s="54"/>
      <c r="I564" s="54"/>
      <c r="J564" s="54"/>
      <c r="K564" s="121">
        <v>10000000</v>
      </c>
      <c r="L564" s="121">
        <v>10000000</v>
      </c>
      <c r="M564" s="121">
        <v>10000000</v>
      </c>
      <c r="N564" s="94">
        <f t="shared" si="91"/>
        <v>30000000</v>
      </c>
      <c r="O564" s="89"/>
    </row>
    <row r="565" spans="1:15" ht="22.2" customHeight="1">
      <c r="A565" s="43" t="s">
        <v>2157</v>
      </c>
      <c r="B565" s="43" t="s">
        <v>2158</v>
      </c>
      <c r="C565" s="135"/>
      <c r="D565" s="135"/>
      <c r="E565" s="135"/>
      <c r="F565" s="135"/>
      <c r="G565" s="45"/>
      <c r="H565" s="45"/>
      <c r="I565" s="45"/>
      <c r="J565" s="45"/>
      <c r="K565" s="133">
        <f t="shared" ref="K565:N565" si="92">+K566</f>
        <v>98175000</v>
      </c>
      <c r="L565" s="133">
        <f t="shared" si="92"/>
        <v>98175000</v>
      </c>
      <c r="M565" s="133"/>
      <c r="N565" s="133">
        <f t="shared" si="92"/>
        <v>294525000</v>
      </c>
      <c r="O565" s="133"/>
    </row>
    <row r="566" spans="1:15" ht="26.4" customHeight="1">
      <c r="A566" s="46" t="s">
        <v>2934</v>
      </c>
      <c r="B566" s="321"/>
      <c r="C566" s="322"/>
      <c r="D566" s="322"/>
      <c r="E566" s="322"/>
      <c r="F566" s="322"/>
      <c r="G566" s="220"/>
      <c r="H566" s="220"/>
      <c r="I566" s="220"/>
      <c r="J566" s="220"/>
      <c r="K566" s="225">
        <f>SUM(K567:K595)</f>
        <v>98175000</v>
      </c>
      <c r="L566" s="225">
        <f>SUM(L567:L595)</f>
        <v>98175000</v>
      </c>
      <c r="M566" s="225"/>
      <c r="N566" s="225">
        <f>SUM(N567:N595)</f>
        <v>294525000</v>
      </c>
      <c r="O566" s="225"/>
    </row>
    <row r="567" spans="1:15" ht="13.2" customHeight="1">
      <c r="A567" s="50" t="s">
        <v>2160</v>
      </c>
      <c r="B567" s="31" t="s">
        <v>2161</v>
      </c>
      <c r="C567" s="56" t="s">
        <v>2935</v>
      </c>
      <c r="D567" s="56" t="s">
        <v>2935</v>
      </c>
      <c r="E567" s="56" t="s">
        <v>2935</v>
      </c>
      <c r="F567" s="89" t="s">
        <v>369</v>
      </c>
      <c r="G567" s="54" t="s">
        <v>427</v>
      </c>
      <c r="H567" s="54" t="s">
        <v>427</v>
      </c>
      <c r="I567" s="54" t="s">
        <v>427</v>
      </c>
      <c r="J567" s="54" t="s">
        <v>427</v>
      </c>
      <c r="K567" s="146" t="s">
        <v>555</v>
      </c>
      <c r="L567" s="146"/>
      <c r="M567" s="146"/>
      <c r="N567" s="197">
        <f t="shared" ref="N567:N579" si="93">SUM(K567:M567)</f>
        <v>0</v>
      </c>
      <c r="O567" s="89" t="s">
        <v>428</v>
      </c>
    </row>
    <row r="568" spans="1:15" ht="60" customHeight="1">
      <c r="A568" s="50" t="s">
        <v>2163</v>
      </c>
      <c r="B568" s="68" t="s">
        <v>2164</v>
      </c>
      <c r="C568" s="56" t="s">
        <v>2936</v>
      </c>
      <c r="D568" s="56" t="s">
        <v>2936</v>
      </c>
      <c r="E568" s="56" t="s">
        <v>2936</v>
      </c>
      <c r="F568" s="89" t="s">
        <v>369</v>
      </c>
      <c r="G568" s="54" t="s">
        <v>427</v>
      </c>
      <c r="H568" s="54" t="s">
        <v>427</v>
      </c>
      <c r="I568" s="54" t="s">
        <v>427</v>
      </c>
      <c r="J568" s="54" t="s">
        <v>427</v>
      </c>
      <c r="K568" s="146">
        <v>1000000</v>
      </c>
      <c r="L568" s="146">
        <v>1000000</v>
      </c>
      <c r="M568" s="146">
        <v>1000000</v>
      </c>
      <c r="N568" s="197">
        <f t="shared" si="93"/>
        <v>3000000</v>
      </c>
      <c r="O568" s="89" t="s">
        <v>428</v>
      </c>
    </row>
    <row r="569" spans="1:15" ht="59.1" customHeight="1">
      <c r="A569" s="50" t="s">
        <v>2166</v>
      </c>
      <c r="B569" s="56" t="s">
        <v>2167</v>
      </c>
      <c r="C569" s="56" t="s">
        <v>2937</v>
      </c>
      <c r="D569" s="56" t="s">
        <v>2937</v>
      </c>
      <c r="E569" s="56" t="s">
        <v>2937</v>
      </c>
      <c r="F569" s="89" t="s">
        <v>369</v>
      </c>
      <c r="G569" s="54"/>
      <c r="H569" s="54"/>
      <c r="I569" s="54"/>
      <c r="J569" s="54" t="s">
        <v>427</v>
      </c>
      <c r="K569" s="146">
        <v>0</v>
      </c>
      <c r="L569" s="146">
        <v>0</v>
      </c>
      <c r="M569" s="146"/>
      <c r="N569" s="197">
        <f t="shared" si="93"/>
        <v>0</v>
      </c>
      <c r="O569" s="89" t="s">
        <v>428</v>
      </c>
    </row>
    <row r="570" spans="1:15" ht="44.4" customHeight="1">
      <c r="A570" s="50" t="s">
        <v>2169</v>
      </c>
      <c r="B570" s="56" t="s">
        <v>2170</v>
      </c>
      <c r="C570" s="56" t="s">
        <v>2171</v>
      </c>
      <c r="D570" s="56" t="s">
        <v>2171</v>
      </c>
      <c r="E570" s="56" t="s">
        <v>2171</v>
      </c>
      <c r="F570" s="89" t="s">
        <v>369</v>
      </c>
      <c r="G570" s="54"/>
      <c r="H570" s="54"/>
      <c r="I570" s="54" t="s">
        <v>427</v>
      </c>
      <c r="J570" s="54"/>
      <c r="K570" s="146">
        <v>3000000</v>
      </c>
      <c r="L570" s="146">
        <v>3000000</v>
      </c>
      <c r="M570" s="146">
        <v>3000000</v>
      </c>
      <c r="N570" s="197">
        <f t="shared" si="93"/>
        <v>9000000</v>
      </c>
      <c r="O570" s="89" t="s">
        <v>428</v>
      </c>
    </row>
    <row r="571" spans="1:15" ht="52.95" customHeight="1">
      <c r="A571" s="50" t="s">
        <v>2172</v>
      </c>
      <c r="B571" s="56" t="s">
        <v>2173</v>
      </c>
      <c r="C571" s="56" t="s">
        <v>2174</v>
      </c>
      <c r="D571" s="56" t="s">
        <v>2174</v>
      </c>
      <c r="E571" s="56" t="s">
        <v>2174</v>
      </c>
      <c r="F571" s="89" t="s">
        <v>369</v>
      </c>
      <c r="G571" s="54"/>
      <c r="H571" s="54" t="s">
        <v>427</v>
      </c>
      <c r="I571" s="54"/>
      <c r="J571" s="54" t="s">
        <v>427</v>
      </c>
      <c r="K571" s="146">
        <v>2500000</v>
      </c>
      <c r="L571" s="146">
        <v>2500000</v>
      </c>
      <c r="M571" s="146">
        <v>2500000</v>
      </c>
      <c r="N571" s="197">
        <f t="shared" si="93"/>
        <v>7500000</v>
      </c>
      <c r="O571" s="89" t="s">
        <v>428</v>
      </c>
    </row>
    <row r="572" spans="1:15" ht="77.099999999999994" customHeight="1">
      <c r="A572" s="50" t="s">
        <v>2175</v>
      </c>
      <c r="B572" s="56" t="s">
        <v>2938</v>
      </c>
      <c r="C572" s="56" t="s">
        <v>2939</v>
      </c>
      <c r="D572" s="56" t="s">
        <v>2939</v>
      </c>
      <c r="E572" s="56" t="s">
        <v>2939</v>
      </c>
      <c r="F572" s="89" t="s">
        <v>369</v>
      </c>
      <c r="G572" s="54"/>
      <c r="H572" s="54"/>
      <c r="I572" s="54" t="s">
        <v>427</v>
      </c>
      <c r="J572" s="54"/>
      <c r="K572" s="146">
        <v>7000000</v>
      </c>
      <c r="L572" s="146">
        <v>7000000</v>
      </c>
      <c r="M572" s="146">
        <v>7000000</v>
      </c>
      <c r="N572" s="197">
        <f t="shared" si="93"/>
        <v>21000000</v>
      </c>
      <c r="O572" s="89" t="s">
        <v>428</v>
      </c>
    </row>
    <row r="573" spans="1:15" ht="88.5" customHeight="1">
      <c r="A573" s="50" t="s">
        <v>2178</v>
      </c>
      <c r="B573" s="68" t="s">
        <v>2182</v>
      </c>
      <c r="C573" s="56" t="s">
        <v>2183</v>
      </c>
      <c r="D573" s="56" t="s">
        <v>2183</v>
      </c>
      <c r="E573" s="56" t="s">
        <v>2183</v>
      </c>
      <c r="F573" s="89" t="s">
        <v>369</v>
      </c>
      <c r="G573" s="54" t="s">
        <v>427</v>
      </c>
      <c r="H573" s="54" t="s">
        <v>427</v>
      </c>
      <c r="I573" s="54"/>
      <c r="J573" s="54"/>
      <c r="K573" s="146">
        <v>2000000</v>
      </c>
      <c r="L573" s="146">
        <v>2000000</v>
      </c>
      <c r="M573" s="146">
        <v>2000000</v>
      </c>
      <c r="N573" s="197">
        <f t="shared" si="93"/>
        <v>6000000</v>
      </c>
      <c r="O573" s="89" t="s">
        <v>428</v>
      </c>
    </row>
    <row r="574" spans="1:15" ht="108.9" customHeight="1">
      <c r="A574" s="50" t="s">
        <v>2181</v>
      </c>
      <c r="B574" s="56" t="s">
        <v>2185</v>
      </c>
      <c r="C574" s="56" t="s">
        <v>2186</v>
      </c>
      <c r="D574" s="56" t="s">
        <v>2186</v>
      </c>
      <c r="E574" s="56" t="s">
        <v>2186</v>
      </c>
      <c r="F574" s="89" t="s">
        <v>369</v>
      </c>
      <c r="G574" s="54"/>
      <c r="H574" s="54" t="s">
        <v>427</v>
      </c>
      <c r="I574" s="54" t="s">
        <v>427</v>
      </c>
      <c r="J574" s="54" t="s">
        <v>427</v>
      </c>
      <c r="K574" s="146">
        <v>3500000</v>
      </c>
      <c r="L574" s="146">
        <v>3500000</v>
      </c>
      <c r="M574" s="146">
        <v>3500000</v>
      </c>
      <c r="N574" s="197">
        <f t="shared" si="93"/>
        <v>10500000</v>
      </c>
      <c r="O574" s="89" t="s">
        <v>428</v>
      </c>
    </row>
    <row r="575" spans="1:15" ht="64.5" customHeight="1">
      <c r="A575" s="50" t="s">
        <v>2184</v>
      </c>
      <c r="B575" s="56" t="s">
        <v>2188</v>
      </c>
      <c r="C575" s="56" t="s">
        <v>2189</v>
      </c>
      <c r="D575" s="56" t="s">
        <v>2189</v>
      </c>
      <c r="E575" s="56" t="s">
        <v>2189</v>
      </c>
      <c r="F575" s="89" t="s">
        <v>369</v>
      </c>
      <c r="G575" s="54"/>
      <c r="H575" s="54" t="s">
        <v>427</v>
      </c>
      <c r="I575" s="54"/>
      <c r="J575" s="54" t="s">
        <v>427</v>
      </c>
      <c r="K575" s="146"/>
      <c r="L575" s="146"/>
      <c r="M575" s="146"/>
      <c r="N575" s="197">
        <f t="shared" si="93"/>
        <v>0</v>
      </c>
      <c r="O575" s="89" t="s">
        <v>428</v>
      </c>
    </row>
    <row r="576" spans="1:15" ht="26.4" customHeight="1">
      <c r="A576" s="50" t="s">
        <v>2187</v>
      </c>
      <c r="B576" s="56" t="s">
        <v>2191</v>
      </c>
      <c r="C576" s="56" t="s">
        <v>2940</v>
      </c>
      <c r="D576" s="56" t="s">
        <v>2940</v>
      </c>
      <c r="E576" s="56" t="s">
        <v>2940</v>
      </c>
      <c r="F576" s="89" t="s">
        <v>369</v>
      </c>
      <c r="G576" s="67" t="s">
        <v>427</v>
      </c>
      <c r="H576" s="67" t="s">
        <v>427</v>
      </c>
      <c r="I576" s="67" t="s">
        <v>427</v>
      </c>
      <c r="J576" s="67" t="s">
        <v>427</v>
      </c>
      <c r="K576" s="146">
        <v>1500000</v>
      </c>
      <c r="L576" s="146">
        <v>1000000</v>
      </c>
      <c r="M576" s="146">
        <v>1000000</v>
      </c>
      <c r="N576" s="197">
        <f t="shared" si="93"/>
        <v>3500000</v>
      </c>
      <c r="O576" s="89" t="s">
        <v>428</v>
      </c>
    </row>
    <row r="577" spans="1:16" ht="39.6" customHeight="1">
      <c r="A577" s="50" t="s">
        <v>2190</v>
      </c>
      <c r="B577" s="56" t="s">
        <v>2194</v>
      </c>
      <c r="C577" s="56" t="s">
        <v>2941</v>
      </c>
      <c r="D577" s="56" t="s">
        <v>2941</v>
      </c>
      <c r="E577" s="56" t="s">
        <v>2941</v>
      </c>
      <c r="F577" s="89" t="s">
        <v>369</v>
      </c>
      <c r="G577" s="67" t="s">
        <v>475</v>
      </c>
      <c r="H577" s="67" t="s">
        <v>475</v>
      </c>
      <c r="I577" s="67" t="s">
        <v>475</v>
      </c>
      <c r="J577" s="67" t="s">
        <v>475</v>
      </c>
      <c r="K577" s="146" t="s">
        <v>555</v>
      </c>
      <c r="L577" s="146" t="s">
        <v>555</v>
      </c>
      <c r="M577" s="146" t="s">
        <v>555</v>
      </c>
      <c r="N577" s="197">
        <f t="shared" si="93"/>
        <v>0</v>
      </c>
      <c r="O577" s="89" t="s">
        <v>428</v>
      </c>
    </row>
    <row r="578" spans="1:16" ht="26.4" customHeight="1">
      <c r="A578" s="50" t="s">
        <v>2193</v>
      </c>
      <c r="B578" s="56" t="s">
        <v>2197</v>
      </c>
      <c r="C578" s="56" t="s">
        <v>2942</v>
      </c>
      <c r="D578" s="56" t="s">
        <v>2942</v>
      </c>
      <c r="E578" s="56" t="s">
        <v>2942</v>
      </c>
      <c r="F578" s="89" t="s">
        <v>369</v>
      </c>
      <c r="G578" s="67" t="s">
        <v>475</v>
      </c>
      <c r="H578" s="67" t="s">
        <v>475</v>
      </c>
      <c r="I578" s="67" t="s">
        <v>475</v>
      </c>
      <c r="J578" s="67" t="s">
        <v>475</v>
      </c>
      <c r="K578" s="146" t="s">
        <v>555</v>
      </c>
      <c r="L578" s="146" t="s">
        <v>555</v>
      </c>
      <c r="M578" s="146" t="s">
        <v>555</v>
      </c>
      <c r="N578" s="197">
        <f t="shared" si="93"/>
        <v>0</v>
      </c>
      <c r="O578" s="89" t="s">
        <v>428</v>
      </c>
    </row>
    <row r="579" spans="1:16" ht="26.4" customHeight="1">
      <c r="A579" s="50" t="s">
        <v>2196</v>
      </c>
      <c r="B579" s="56" t="s">
        <v>2200</v>
      </c>
      <c r="C579" s="56" t="s">
        <v>2943</v>
      </c>
      <c r="D579" s="56" t="s">
        <v>2943</v>
      </c>
      <c r="E579" s="56" t="s">
        <v>2943</v>
      </c>
      <c r="F579" s="89" t="s">
        <v>369</v>
      </c>
      <c r="G579" s="67" t="s">
        <v>475</v>
      </c>
      <c r="H579" s="67" t="s">
        <v>475</v>
      </c>
      <c r="I579" s="67" t="s">
        <v>475</v>
      </c>
      <c r="J579" s="67" t="s">
        <v>475</v>
      </c>
      <c r="K579" s="77">
        <v>10000000</v>
      </c>
      <c r="L579" s="77">
        <v>10000000</v>
      </c>
      <c r="M579" s="77">
        <v>10000000</v>
      </c>
      <c r="N579" s="197">
        <f t="shared" si="93"/>
        <v>30000000</v>
      </c>
      <c r="O579" s="89" t="s">
        <v>428</v>
      </c>
    </row>
    <row r="580" spans="1:16" ht="26.4" customHeight="1">
      <c r="A580" s="50" t="s">
        <v>2202</v>
      </c>
      <c r="B580" s="324" t="s">
        <v>2203</v>
      </c>
      <c r="C580" s="56" t="s">
        <v>2944</v>
      </c>
      <c r="D580" s="56" t="s">
        <v>2944</v>
      </c>
      <c r="E580" s="56" t="s">
        <v>2944</v>
      </c>
      <c r="F580" s="89" t="s">
        <v>369</v>
      </c>
      <c r="G580" s="67" t="s">
        <v>475</v>
      </c>
      <c r="H580" s="67" t="s">
        <v>475</v>
      </c>
      <c r="I580" s="67" t="s">
        <v>475</v>
      </c>
      <c r="J580" s="67" t="s">
        <v>475</v>
      </c>
      <c r="K580" s="77">
        <v>5500000</v>
      </c>
      <c r="L580" s="77">
        <v>5500000</v>
      </c>
      <c r="M580" s="77">
        <v>5500000</v>
      </c>
      <c r="N580" s="197">
        <f t="shared" ref="N580:N582" si="94">SUM(K580:M580)</f>
        <v>16500000</v>
      </c>
      <c r="O580" s="89" t="s">
        <v>428</v>
      </c>
    </row>
    <row r="581" spans="1:16" ht="26.4" customHeight="1">
      <c r="A581" s="50" t="s">
        <v>2205</v>
      </c>
      <c r="B581" s="325" t="s">
        <v>2945</v>
      </c>
      <c r="C581" s="56" t="s">
        <v>2207</v>
      </c>
      <c r="D581" s="56" t="s">
        <v>2946</v>
      </c>
      <c r="E581" s="56" t="s">
        <v>2947</v>
      </c>
      <c r="F581" s="89" t="s">
        <v>369</v>
      </c>
      <c r="G581" s="67"/>
      <c r="H581" s="67" t="s">
        <v>475</v>
      </c>
      <c r="I581" s="67" t="s">
        <v>475</v>
      </c>
      <c r="J581" s="67" t="s">
        <v>475</v>
      </c>
      <c r="K581" s="77">
        <v>12500000</v>
      </c>
      <c r="L581" s="77">
        <v>13000000</v>
      </c>
      <c r="M581" s="77">
        <v>13000000</v>
      </c>
      <c r="N581" s="197">
        <f t="shared" si="94"/>
        <v>38500000</v>
      </c>
      <c r="O581" s="89" t="s">
        <v>428</v>
      </c>
    </row>
    <row r="582" spans="1:16" s="8" customFormat="1" ht="39.6">
      <c r="A582" s="50" t="s">
        <v>2202</v>
      </c>
      <c r="B582" s="68" t="s">
        <v>2221</v>
      </c>
      <c r="C582" s="326" t="s">
        <v>2222</v>
      </c>
      <c r="D582" s="326" t="s">
        <v>2948</v>
      </c>
      <c r="E582" s="326" t="s">
        <v>2949</v>
      </c>
      <c r="F582" s="54" t="s">
        <v>366</v>
      </c>
      <c r="G582" s="156"/>
      <c r="H582" s="156" t="s">
        <v>427</v>
      </c>
      <c r="I582" s="156" t="s">
        <v>427</v>
      </c>
      <c r="J582" s="156" t="s">
        <v>427</v>
      </c>
      <c r="K582" s="85">
        <v>7750000</v>
      </c>
      <c r="L582" s="85">
        <v>7750000</v>
      </c>
      <c r="M582" s="85">
        <v>7750000</v>
      </c>
      <c r="N582" s="85">
        <f t="shared" si="94"/>
        <v>23250000</v>
      </c>
      <c r="O582" s="335" t="s">
        <v>428</v>
      </c>
    </row>
    <row r="583" spans="1:16" s="8" customFormat="1" ht="26.4">
      <c r="A583" s="50" t="s">
        <v>2205</v>
      </c>
      <c r="B583" s="56" t="s">
        <v>2950</v>
      </c>
      <c r="C583" s="326" t="s">
        <v>2951</v>
      </c>
      <c r="D583" s="326" t="s">
        <v>2951</v>
      </c>
      <c r="E583" s="326" t="s">
        <v>2951</v>
      </c>
      <c r="F583" s="54" t="s">
        <v>366</v>
      </c>
      <c r="G583" s="156" t="s">
        <v>427</v>
      </c>
      <c r="H583" s="156" t="s">
        <v>427</v>
      </c>
      <c r="I583" s="222" t="s">
        <v>427</v>
      </c>
      <c r="J583" s="156"/>
      <c r="K583" s="85">
        <v>2950000</v>
      </c>
      <c r="L583" s="85">
        <v>2950000</v>
      </c>
      <c r="M583" s="85">
        <v>2950000</v>
      </c>
      <c r="N583" s="85">
        <f t="shared" ref="N583:N590" si="95">SUM(K583:M583)</f>
        <v>8850000</v>
      </c>
      <c r="O583" s="335" t="s">
        <v>428</v>
      </c>
      <c r="P583" s="336"/>
    </row>
    <row r="584" spans="1:16" ht="26.4" customHeight="1">
      <c r="A584" s="50" t="s">
        <v>2208</v>
      </c>
      <c r="B584" s="327" t="s">
        <v>2952</v>
      </c>
      <c r="C584" s="327" t="s">
        <v>2953</v>
      </c>
      <c r="D584" s="327" t="s">
        <v>2953</v>
      </c>
      <c r="E584" s="327" t="s">
        <v>2953</v>
      </c>
      <c r="F584" s="54" t="s">
        <v>366</v>
      </c>
      <c r="G584" s="328"/>
      <c r="H584" s="328"/>
      <c r="I584" s="156" t="s">
        <v>427</v>
      </c>
      <c r="J584" s="222" t="s">
        <v>427</v>
      </c>
      <c r="K584" s="85">
        <v>2950000</v>
      </c>
      <c r="L584" s="85">
        <v>2950000</v>
      </c>
      <c r="M584" s="85">
        <v>2950000</v>
      </c>
      <c r="N584" s="85">
        <f t="shared" si="95"/>
        <v>8850000</v>
      </c>
      <c r="O584" s="337" t="s">
        <v>428</v>
      </c>
    </row>
    <row r="585" spans="1:16" ht="33" customHeight="1">
      <c r="A585" s="50" t="s">
        <v>2211</v>
      </c>
      <c r="B585" s="326" t="s">
        <v>2954</v>
      </c>
      <c r="C585" s="836" t="s">
        <v>2955</v>
      </c>
      <c r="D585" s="836" t="s">
        <v>2955</v>
      </c>
      <c r="E585" s="836" t="s">
        <v>2955</v>
      </c>
      <c r="F585" s="54" t="s">
        <v>366</v>
      </c>
      <c r="G585" s="156" t="s">
        <v>427</v>
      </c>
      <c r="H585" s="156" t="s">
        <v>427</v>
      </c>
      <c r="I585" s="222" t="s">
        <v>427</v>
      </c>
      <c r="J585" s="222" t="s">
        <v>427</v>
      </c>
      <c r="K585" s="85">
        <v>11775000</v>
      </c>
      <c r="L585" s="85">
        <v>11775000</v>
      </c>
      <c r="M585" s="85">
        <v>11775000</v>
      </c>
      <c r="N585" s="85">
        <f t="shared" si="95"/>
        <v>35325000</v>
      </c>
      <c r="O585" s="337" t="s">
        <v>428</v>
      </c>
    </row>
    <row r="586" spans="1:16" ht="39.6" customHeight="1">
      <c r="A586" s="50" t="s">
        <v>2214</v>
      </c>
      <c r="B586" s="326" t="s">
        <v>2227</v>
      </c>
      <c r="C586" s="836" t="s">
        <v>2956</v>
      </c>
      <c r="D586" s="836" t="s">
        <v>2956</v>
      </c>
      <c r="E586" s="836" t="s">
        <v>2956</v>
      </c>
      <c r="F586" s="54" t="s">
        <v>366</v>
      </c>
      <c r="G586" s="156" t="s">
        <v>427</v>
      </c>
      <c r="H586" s="156" t="s">
        <v>427</v>
      </c>
      <c r="I586" s="156" t="s">
        <v>427</v>
      </c>
      <c r="J586" s="156" t="s">
        <v>427</v>
      </c>
      <c r="K586" s="85">
        <v>3250000</v>
      </c>
      <c r="L586" s="85">
        <v>3250000</v>
      </c>
      <c r="M586" s="85">
        <v>3250000</v>
      </c>
      <c r="N586" s="85">
        <f t="shared" si="95"/>
        <v>9750000</v>
      </c>
      <c r="O586" s="337" t="s">
        <v>428</v>
      </c>
    </row>
    <row r="587" spans="1:16" ht="26.4" customHeight="1">
      <c r="A587" s="50" t="s">
        <v>2217</v>
      </c>
      <c r="B587" s="836" t="s">
        <v>2957</v>
      </c>
      <c r="C587" s="836" t="s">
        <v>2958</v>
      </c>
      <c r="D587" s="836" t="s">
        <v>2958</v>
      </c>
      <c r="E587" s="836" t="s">
        <v>2958</v>
      </c>
      <c r="F587" s="54" t="s">
        <v>366</v>
      </c>
      <c r="G587" s="156" t="s">
        <v>427</v>
      </c>
      <c r="H587" s="156" t="s">
        <v>427</v>
      </c>
      <c r="I587" s="156" t="s">
        <v>427</v>
      </c>
      <c r="J587" s="156" t="s">
        <v>427</v>
      </c>
      <c r="K587" s="85"/>
      <c r="L587" s="85"/>
      <c r="M587" s="85"/>
      <c r="N587" s="338">
        <f t="shared" si="95"/>
        <v>0</v>
      </c>
      <c r="O587" s="337" t="s">
        <v>428</v>
      </c>
    </row>
    <row r="588" spans="1:16" ht="26.4" customHeight="1">
      <c r="A588" s="50"/>
      <c r="B588" s="329" t="s">
        <v>2233</v>
      </c>
      <c r="C588" s="326" t="s">
        <v>2959</v>
      </c>
      <c r="D588" s="326" t="s">
        <v>2959</v>
      </c>
      <c r="E588" s="326" t="s">
        <v>2959</v>
      </c>
      <c r="F588" s="54" t="s">
        <v>366</v>
      </c>
      <c r="G588" s="156" t="s">
        <v>427</v>
      </c>
      <c r="H588" s="156" t="s">
        <v>427</v>
      </c>
      <c r="I588" s="156" t="s">
        <v>427</v>
      </c>
      <c r="J588" s="156" t="s">
        <v>427</v>
      </c>
      <c r="K588" s="85"/>
      <c r="L588" s="85"/>
      <c r="M588" s="85"/>
      <c r="N588" s="338">
        <f t="shared" si="95"/>
        <v>0</v>
      </c>
      <c r="O588" s="337" t="s">
        <v>428</v>
      </c>
    </row>
    <row r="589" spans="1:16" ht="33" customHeight="1">
      <c r="A589" s="50" t="s">
        <v>2223</v>
      </c>
      <c r="B589" s="329" t="s">
        <v>2236</v>
      </c>
      <c r="C589" s="326" t="s">
        <v>2237</v>
      </c>
      <c r="D589" s="326" t="s">
        <v>2960</v>
      </c>
      <c r="E589" s="326" t="s">
        <v>2961</v>
      </c>
      <c r="F589" s="54" t="s">
        <v>366</v>
      </c>
      <c r="G589" s="156"/>
      <c r="H589" s="156"/>
      <c r="I589" s="156" t="s">
        <v>427</v>
      </c>
      <c r="J589" s="156" t="s">
        <v>427</v>
      </c>
      <c r="K589" s="85">
        <v>0</v>
      </c>
      <c r="L589" s="85">
        <v>0</v>
      </c>
      <c r="M589" s="85">
        <v>0</v>
      </c>
      <c r="N589" s="338">
        <f>+K589+L589+M589</f>
        <v>0</v>
      </c>
      <c r="O589" s="337" t="s">
        <v>428</v>
      </c>
    </row>
    <row r="590" spans="1:16" ht="33.75" customHeight="1">
      <c r="A590" s="50" t="s">
        <v>2226</v>
      </c>
      <c r="B590" s="68" t="s">
        <v>2239</v>
      </c>
      <c r="C590" s="836" t="s">
        <v>2240</v>
      </c>
      <c r="D590" s="836" t="s">
        <v>2240</v>
      </c>
      <c r="E590" s="836" t="s">
        <v>2240</v>
      </c>
      <c r="F590" s="54" t="s">
        <v>366</v>
      </c>
      <c r="G590" s="156" t="s">
        <v>427</v>
      </c>
      <c r="H590" s="156" t="s">
        <v>427</v>
      </c>
      <c r="I590" s="156" t="s">
        <v>427</v>
      </c>
      <c r="J590" s="156" t="s">
        <v>427</v>
      </c>
      <c r="K590" s="85"/>
      <c r="L590" s="85"/>
      <c r="M590" s="85"/>
      <c r="N590" s="338">
        <f t="shared" si="95"/>
        <v>0</v>
      </c>
      <c r="O590" s="337" t="s">
        <v>428</v>
      </c>
    </row>
    <row r="591" spans="1:16" ht="39.6">
      <c r="A591" s="50" t="s">
        <v>2232</v>
      </c>
      <c r="B591" s="116" t="s">
        <v>2242</v>
      </c>
      <c r="C591" s="56" t="s">
        <v>2962</v>
      </c>
      <c r="D591" s="56" t="s">
        <v>2962</v>
      </c>
      <c r="E591" s="56" t="s">
        <v>2962</v>
      </c>
      <c r="F591" s="89" t="s">
        <v>372</v>
      </c>
      <c r="G591" s="175"/>
      <c r="H591" s="175"/>
      <c r="I591" s="175"/>
      <c r="J591" s="175" t="s">
        <v>475</v>
      </c>
      <c r="K591" s="313">
        <v>0</v>
      </c>
      <c r="L591" s="313">
        <v>0</v>
      </c>
      <c r="M591" s="313">
        <v>0</v>
      </c>
      <c r="N591" s="197">
        <f t="shared" ref="N591:N596" si="96">SUM(K591:M591)</f>
        <v>0</v>
      </c>
      <c r="O591" s="87" t="s">
        <v>428</v>
      </c>
    </row>
    <row r="592" spans="1:16" ht="132">
      <c r="A592" s="50" t="s">
        <v>2235</v>
      </c>
      <c r="B592" s="116" t="s">
        <v>2245</v>
      </c>
      <c r="C592" s="56" t="s">
        <v>2246</v>
      </c>
      <c r="D592" s="56" t="s">
        <v>2246</v>
      </c>
      <c r="E592" s="56" t="s">
        <v>2246</v>
      </c>
      <c r="F592" s="89" t="s">
        <v>372</v>
      </c>
      <c r="G592" s="54" t="s">
        <v>475</v>
      </c>
      <c r="H592" s="54" t="s">
        <v>475</v>
      </c>
      <c r="I592" s="54" t="s">
        <v>475</v>
      </c>
      <c r="J592" s="54" t="s">
        <v>475</v>
      </c>
      <c r="K592" s="120">
        <v>15000000</v>
      </c>
      <c r="L592" s="120">
        <v>15000000</v>
      </c>
      <c r="M592" s="120">
        <v>15000000</v>
      </c>
      <c r="N592" s="197">
        <f t="shared" si="96"/>
        <v>45000000</v>
      </c>
      <c r="O592" s="87" t="s">
        <v>428</v>
      </c>
    </row>
    <row r="593" spans="1:15" ht="26.4">
      <c r="A593" s="50" t="s">
        <v>2238</v>
      </c>
      <c r="B593" s="116" t="s">
        <v>2963</v>
      </c>
      <c r="C593" s="56" t="s">
        <v>2249</v>
      </c>
      <c r="D593" s="56" t="s">
        <v>2964</v>
      </c>
      <c r="E593" s="56" t="s">
        <v>2965</v>
      </c>
      <c r="F593" s="89" t="s">
        <v>372</v>
      </c>
      <c r="G593" s="175"/>
      <c r="H593" s="175" t="s">
        <v>475</v>
      </c>
      <c r="I593" s="54"/>
      <c r="J593" s="54"/>
      <c r="K593" s="313">
        <v>0</v>
      </c>
      <c r="L593" s="313">
        <v>0</v>
      </c>
      <c r="M593" s="313">
        <v>0</v>
      </c>
      <c r="N593" s="197">
        <f t="shared" si="96"/>
        <v>0</v>
      </c>
      <c r="O593" s="89" t="s">
        <v>428</v>
      </c>
    </row>
    <row r="594" spans="1:15" ht="81.900000000000006" customHeight="1">
      <c r="A594" s="50" t="s">
        <v>2241</v>
      </c>
      <c r="B594" s="116" t="s">
        <v>2251</v>
      </c>
      <c r="C594" s="56" t="s">
        <v>2252</v>
      </c>
      <c r="D594" s="56" t="s">
        <v>2966</v>
      </c>
      <c r="E594" s="56" t="s">
        <v>2967</v>
      </c>
      <c r="F594" s="89" t="s">
        <v>372</v>
      </c>
      <c r="G594" s="175" t="s">
        <v>475</v>
      </c>
      <c r="H594" s="175"/>
      <c r="I594" s="54"/>
      <c r="J594" s="54"/>
      <c r="K594" s="313">
        <v>0</v>
      </c>
      <c r="L594" s="313">
        <v>0</v>
      </c>
      <c r="M594" s="313">
        <v>0</v>
      </c>
      <c r="N594" s="197">
        <f t="shared" si="96"/>
        <v>0</v>
      </c>
      <c r="O594" s="87" t="s">
        <v>428</v>
      </c>
    </row>
    <row r="595" spans="1:15" ht="81.900000000000006" customHeight="1">
      <c r="A595" s="50" t="s">
        <v>2244</v>
      </c>
      <c r="B595" s="56" t="s">
        <v>2254</v>
      </c>
      <c r="C595" s="56" t="s">
        <v>2255</v>
      </c>
      <c r="D595" s="56" t="s">
        <v>2255</v>
      </c>
      <c r="E595" s="56" t="s">
        <v>2255</v>
      </c>
      <c r="F595" s="89" t="s">
        <v>372</v>
      </c>
      <c r="G595" s="175"/>
      <c r="H595" s="175"/>
      <c r="I595" s="54" t="s">
        <v>475</v>
      </c>
      <c r="J595" s="54" t="s">
        <v>475</v>
      </c>
      <c r="K595" s="120">
        <v>6000000</v>
      </c>
      <c r="L595" s="120">
        <v>6000000</v>
      </c>
      <c r="M595" s="120">
        <v>6000000</v>
      </c>
      <c r="N595" s="197">
        <f t="shared" si="96"/>
        <v>18000000</v>
      </c>
      <c r="O595" s="87" t="s">
        <v>428</v>
      </c>
    </row>
    <row r="596" spans="1:15" ht="26.4">
      <c r="A596" s="50"/>
      <c r="B596" s="56" t="s">
        <v>2257</v>
      </c>
      <c r="C596" s="56" t="s">
        <v>2258</v>
      </c>
      <c r="D596" s="56" t="s">
        <v>2968</v>
      </c>
      <c r="E596" s="56" t="s">
        <v>2969</v>
      </c>
      <c r="F596" s="89" t="s">
        <v>372</v>
      </c>
      <c r="G596" s="175" t="s">
        <v>475</v>
      </c>
      <c r="H596" s="175"/>
      <c r="I596" s="175"/>
      <c r="J596" s="175"/>
      <c r="K596" s="120">
        <v>0</v>
      </c>
      <c r="L596" s="120">
        <v>0</v>
      </c>
      <c r="M596" s="120">
        <v>0</v>
      </c>
      <c r="N596" s="197">
        <f t="shared" si="96"/>
        <v>0</v>
      </c>
      <c r="O596" s="87" t="s">
        <v>428</v>
      </c>
    </row>
    <row r="597" spans="1:15" ht="22.2" customHeight="1">
      <c r="A597" s="43" t="s">
        <v>2259</v>
      </c>
      <c r="B597" s="43" t="s">
        <v>2260</v>
      </c>
      <c r="C597" s="135"/>
      <c r="D597" s="135"/>
      <c r="E597" s="135"/>
      <c r="F597" s="135"/>
      <c r="G597" s="45"/>
      <c r="H597" s="45"/>
      <c r="I597" s="45"/>
      <c r="J597" s="45"/>
      <c r="K597" s="133">
        <f>+K598+K615</f>
        <v>1336123000</v>
      </c>
      <c r="L597" s="133">
        <f>+L598+L615</f>
        <v>1499123000</v>
      </c>
      <c r="M597" s="133"/>
      <c r="N597" s="133">
        <f>+N598+N615</f>
        <v>3908369000</v>
      </c>
      <c r="O597" s="133"/>
    </row>
    <row r="598" spans="1:15" ht="26.4" customHeight="1">
      <c r="A598" s="46" t="s">
        <v>2261</v>
      </c>
      <c r="B598" s="188"/>
      <c r="C598" s="214"/>
      <c r="D598" s="214"/>
      <c r="E598" s="214"/>
      <c r="F598" s="64"/>
      <c r="G598" s="215"/>
      <c r="H598" s="215"/>
      <c r="I598" s="215"/>
      <c r="J598" s="215"/>
      <c r="K598" s="225">
        <f>SUM(K599:K614)</f>
        <v>1320000000</v>
      </c>
      <c r="L598" s="225">
        <f>SUM(L599:L614)</f>
        <v>1483000000</v>
      </c>
      <c r="M598" s="225"/>
      <c r="N598" s="225">
        <f>SUM(N599:N614)</f>
        <v>3860000000</v>
      </c>
      <c r="O598" s="225"/>
    </row>
    <row r="599" spans="1:15" ht="171.6">
      <c r="A599" s="50" t="s">
        <v>2262</v>
      </c>
      <c r="B599" s="330" t="s">
        <v>2263</v>
      </c>
      <c r="C599" s="820" t="s">
        <v>2970</v>
      </c>
      <c r="D599" s="820" t="s">
        <v>2971</v>
      </c>
      <c r="E599" s="820" t="s">
        <v>2972</v>
      </c>
      <c r="F599" s="820" t="s">
        <v>377</v>
      </c>
      <c r="G599" s="825" t="s">
        <v>475</v>
      </c>
      <c r="H599" s="825" t="s">
        <v>475</v>
      </c>
      <c r="I599" s="825" t="s">
        <v>475</v>
      </c>
      <c r="J599" s="825" t="s">
        <v>475</v>
      </c>
      <c r="K599" s="86">
        <v>200000000</v>
      </c>
      <c r="L599" s="86">
        <v>200000000</v>
      </c>
      <c r="M599" s="86">
        <v>150000000</v>
      </c>
      <c r="N599" s="86">
        <f t="shared" ref="N599:N614" si="97">SUM(K599:M599)</f>
        <v>550000000</v>
      </c>
      <c r="O599" s="837" t="s">
        <v>428</v>
      </c>
    </row>
    <row r="600" spans="1:15" ht="102" customHeight="1">
      <c r="A600" s="50" t="s">
        <v>2265</v>
      </c>
      <c r="B600" s="56" t="s">
        <v>2266</v>
      </c>
      <c r="C600" s="820" t="s">
        <v>2973</v>
      </c>
      <c r="D600" s="820" t="s">
        <v>2974</v>
      </c>
      <c r="E600" s="820" t="s">
        <v>2267</v>
      </c>
      <c r="F600" s="820" t="s">
        <v>377</v>
      </c>
      <c r="G600" s="825" t="s">
        <v>475</v>
      </c>
      <c r="H600" s="825" t="s">
        <v>475</v>
      </c>
      <c r="I600" s="825" t="s">
        <v>475</v>
      </c>
      <c r="J600" s="825" t="s">
        <v>475</v>
      </c>
      <c r="K600" s="86">
        <v>75000000</v>
      </c>
      <c r="L600" s="86">
        <v>75000000</v>
      </c>
      <c r="M600" s="86">
        <v>75000000</v>
      </c>
      <c r="N600" s="86">
        <f t="shared" si="97"/>
        <v>225000000</v>
      </c>
      <c r="O600" s="837" t="s">
        <v>428</v>
      </c>
    </row>
    <row r="601" spans="1:15" ht="26.4" customHeight="1">
      <c r="A601" s="50" t="s">
        <v>2268</v>
      </c>
      <c r="B601" s="820" t="s">
        <v>2269</v>
      </c>
      <c r="C601" s="820" t="s">
        <v>2975</v>
      </c>
      <c r="D601" s="820" t="s">
        <v>2976</v>
      </c>
      <c r="E601" s="820" t="s">
        <v>2977</v>
      </c>
      <c r="F601" s="820" t="s">
        <v>377</v>
      </c>
      <c r="G601" s="825" t="s">
        <v>475</v>
      </c>
      <c r="H601" s="825" t="s">
        <v>475</v>
      </c>
      <c r="I601" s="825" t="s">
        <v>475</v>
      </c>
      <c r="J601" s="825" t="s">
        <v>475</v>
      </c>
      <c r="K601" s="838" t="s">
        <v>555</v>
      </c>
      <c r="L601" s="838" t="s">
        <v>555</v>
      </c>
      <c r="M601" s="838" t="s">
        <v>555</v>
      </c>
      <c r="N601" s="86">
        <f t="shared" si="97"/>
        <v>0</v>
      </c>
      <c r="O601" s="837" t="s">
        <v>428</v>
      </c>
    </row>
    <row r="602" spans="1:15" ht="130.94999999999999" customHeight="1">
      <c r="A602" s="50" t="s">
        <v>2271</v>
      </c>
      <c r="B602" s="820" t="s">
        <v>2272</v>
      </c>
      <c r="C602" s="820" t="s">
        <v>2978</v>
      </c>
      <c r="D602" s="820" t="s">
        <v>2978</v>
      </c>
      <c r="E602" s="820" t="s">
        <v>2978</v>
      </c>
      <c r="F602" s="820" t="s">
        <v>377</v>
      </c>
      <c r="G602" s="825" t="s">
        <v>475</v>
      </c>
      <c r="H602" s="825" t="s">
        <v>475</v>
      </c>
      <c r="I602" s="825" t="s">
        <v>475</v>
      </c>
      <c r="J602" s="825" t="s">
        <v>475</v>
      </c>
      <c r="K602" s="838" t="s">
        <v>555</v>
      </c>
      <c r="L602" s="838" t="s">
        <v>555</v>
      </c>
      <c r="M602" s="838" t="s">
        <v>555</v>
      </c>
      <c r="N602" s="86">
        <f t="shared" si="97"/>
        <v>0</v>
      </c>
      <c r="O602" s="837" t="s">
        <v>428</v>
      </c>
    </row>
    <row r="603" spans="1:15" ht="26.4" customHeight="1">
      <c r="A603" s="50" t="s">
        <v>2274</v>
      </c>
      <c r="B603" s="820" t="s">
        <v>2275</v>
      </c>
      <c r="C603" s="820" t="s">
        <v>2979</v>
      </c>
      <c r="D603" s="820" t="s">
        <v>2979</v>
      </c>
      <c r="E603" s="820" t="s">
        <v>2979</v>
      </c>
      <c r="F603" s="820" t="s">
        <v>377</v>
      </c>
      <c r="G603" s="825" t="s">
        <v>475</v>
      </c>
      <c r="H603" s="825" t="s">
        <v>475</v>
      </c>
      <c r="I603" s="825" t="s">
        <v>475</v>
      </c>
      <c r="J603" s="825" t="s">
        <v>475</v>
      </c>
      <c r="K603" s="86">
        <v>40000000</v>
      </c>
      <c r="L603" s="86">
        <v>40000000</v>
      </c>
      <c r="M603" s="86">
        <v>40000000</v>
      </c>
      <c r="N603" s="86">
        <f t="shared" si="97"/>
        <v>120000000</v>
      </c>
      <c r="O603" s="837" t="s">
        <v>428</v>
      </c>
    </row>
    <row r="604" spans="1:15" ht="79.2" customHeight="1">
      <c r="A604" s="50" t="s">
        <v>2277</v>
      </c>
      <c r="B604" s="824" t="s">
        <v>2278</v>
      </c>
      <c r="C604" s="820" t="s">
        <v>2279</v>
      </c>
      <c r="D604" s="820" t="s">
        <v>2980</v>
      </c>
      <c r="E604" s="820" t="s">
        <v>2981</v>
      </c>
      <c r="F604" s="820" t="s">
        <v>377</v>
      </c>
      <c r="G604" s="825" t="s">
        <v>475</v>
      </c>
      <c r="H604" s="825" t="s">
        <v>475</v>
      </c>
      <c r="I604" s="825" t="s">
        <v>475</v>
      </c>
      <c r="J604" s="825" t="s">
        <v>475</v>
      </c>
      <c r="K604" s="86">
        <v>300000000</v>
      </c>
      <c r="L604" s="86">
        <v>300000000</v>
      </c>
      <c r="M604" s="86">
        <v>300000000</v>
      </c>
      <c r="N604" s="86">
        <f t="shared" si="97"/>
        <v>900000000</v>
      </c>
      <c r="O604" s="837" t="s">
        <v>428</v>
      </c>
    </row>
    <row r="605" spans="1:15" ht="147" customHeight="1">
      <c r="A605" s="50" t="s">
        <v>2280</v>
      </c>
      <c r="B605" s="820" t="s">
        <v>2281</v>
      </c>
      <c r="C605" s="820" t="s">
        <v>2982</v>
      </c>
      <c r="D605" s="820" t="s">
        <v>2983</v>
      </c>
      <c r="E605" s="820" t="s">
        <v>2984</v>
      </c>
      <c r="F605" s="820" t="s">
        <v>377</v>
      </c>
      <c r="G605" s="825" t="s">
        <v>475</v>
      </c>
      <c r="H605" s="825" t="s">
        <v>475</v>
      </c>
      <c r="I605" s="825" t="s">
        <v>475</v>
      </c>
      <c r="J605" s="825" t="s">
        <v>475</v>
      </c>
      <c r="K605" s="86">
        <v>40000000</v>
      </c>
      <c r="L605" s="86">
        <v>40000000</v>
      </c>
      <c r="M605" s="86">
        <v>40000000</v>
      </c>
      <c r="N605" s="86">
        <f t="shared" si="97"/>
        <v>120000000</v>
      </c>
      <c r="O605" s="837" t="s">
        <v>428</v>
      </c>
    </row>
    <row r="606" spans="1:15" ht="96.75" customHeight="1">
      <c r="A606" s="50" t="s">
        <v>2283</v>
      </c>
      <c r="B606" s="820" t="s">
        <v>2284</v>
      </c>
      <c r="C606" s="820" t="s">
        <v>2985</v>
      </c>
      <c r="D606" s="820" t="s">
        <v>2985</v>
      </c>
      <c r="E606" s="820" t="s">
        <v>2985</v>
      </c>
      <c r="F606" s="820" t="s">
        <v>377</v>
      </c>
      <c r="G606" s="825" t="s">
        <v>475</v>
      </c>
      <c r="H606" s="825" t="s">
        <v>475</v>
      </c>
      <c r="I606" s="825" t="s">
        <v>475</v>
      </c>
      <c r="J606" s="825" t="s">
        <v>475</v>
      </c>
      <c r="K606" s="86">
        <v>18000000</v>
      </c>
      <c r="L606" s="86">
        <v>18000000</v>
      </c>
      <c r="M606" s="86">
        <v>18000000</v>
      </c>
      <c r="N606" s="86">
        <f t="shared" si="97"/>
        <v>54000000</v>
      </c>
      <c r="O606" s="837" t="s">
        <v>428</v>
      </c>
    </row>
    <row r="607" spans="1:15" ht="92.4" customHeight="1">
      <c r="A607" s="50" t="s">
        <v>2286</v>
      </c>
      <c r="B607" s="820" t="s">
        <v>2287</v>
      </c>
      <c r="C607" s="819" t="s">
        <v>2986</v>
      </c>
      <c r="D607" s="820" t="s">
        <v>2986</v>
      </c>
      <c r="E607" s="820" t="s">
        <v>2986</v>
      </c>
      <c r="F607" s="820" t="s">
        <v>377</v>
      </c>
      <c r="G607" s="825" t="s">
        <v>475</v>
      </c>
      <c r="H607" s="825" t="s">
        <v>475</v>
      </c>
      <c r="I607" s="825" t="s">
        <v>475</v>
      </c>
      <c r="J607" s="825" t="s">
        <v>475</v>
      </c>
      <c r="K607" s="86">
        <v>64000000</v>
      </c>
      <c r="L607" s="86">
        <v>64000000</v>
      </c>
      <c r="M607" s="86">
        <v>64000000</v>
      </c>
      <c r="N607" s="86">
        <f t="shared" si="97"/>
        <v>192000000</v>
      </c>
      <c r="O607" s="837" t="s">
        <v>428</v>
      </c>
    </row>
    <row r="608" spans="1:15" ht="250.8">
      <c r="A608" s="50" t="s">
        <v>2289</v>
      </c>
      <c r="B608" s="820" t="s">
        <v>2987</v>
      </c>
      <c r="C608" s="820" t="s">
        <v>2988</v>
      </c>
      <c r="D608" s="820" t="s">
        <v>2989</v>
      </c>
      <c r="E608" s="820" t="s">
        <v>2990</v>
      </c>
      <c r="F608" s="820" t="s">
        <v>377</v>
      </c>
      <c r="G608" s="825" t="s">
        <v>475</v>
      </c>
      <c r="H608" s="825" t="s">
        <v>475</v>
      </c>
      <c r="I608" s="825" t="s">
        <v>475</v>
      </c>
      <c r="J608" s="825" t="s">
        <v>475</v>
      </c>
      <c r="K608" s="86">
        <v>300000000</v>
      </c>
      <c r="L608" s="86">
        <v>300000000</v>
      </c>
      <c r="M608" s="86">
        <v>300000000</v>
      </c>
      <c r="N608" s="86">
        <f t="shared" si="97"/>
        <v>900000000</v>
      </c>
      <c r="O608" s="837" t="s">
        <v>819</v>
      </c>
    </row>
    <row r="609" spans="1:15" ht="202.5" customHeight="1">
      <c r="A609" s="50" t="s">
        <v>2292</v>
      </c>
      <c r="B609" s="824" t="s">
        <v>2991</v>
      </c>
      <c r="C609" s="820" t="s">
        <v>2992</v>
      </c>
      <c r="D609" s="820" t="s">
        <v>2993</v>
      </c>
      <c r="E609" s="820" t="s">
        <v>2994</v>
      </c>
      <c r="F609" s="820" t="s">
        <v>377</v>
      </c>
      <c r="G609" s="825" t="s">
        <v>475</v>
      </c>
      <c r="H609" s="825" t="s">
        <v>475</v>
      </c>
      <c r="I609" s="825" t="s">
        <v>475</v>
      </c>
      <c r="J609" s="825" t="s">
        <v>475</v>
      </c>
      <c r="K609" s="86">
        <v>30000000</v>
      </c>
      <c r="L609" s="86">
        <v>33000000</v>
      </c>
      <c r="M609" s="86"/>
      <c r="N609" s="86">
        <f t="shared" si="97"/>
        <v>63000000</v>
      </c>
      <c r="O609" s="837" t="s">
        <v>428</v>
      </c>
    </row>
    <row r="610" spans="1:15" ht="132" customHeight="1">
      <c r="A610" s="50" t="s">
        <v>2295</v>
      </c>
      <c r="B610" s="56" t="s">
        <v>2299</v>
      </c>
      <c r="C610" s="818" t="s">
        <v>2995</v>
      </c>
      <c r="D610" s="818" t="s">
        <v>2995</v>
      </c>
      <c r="E610" s="818" t="s">
        <v>78</v>
      </c>
      <c r="F610" s="820" t="s">
        <v>377</v>
      </c>
      <c r="G610" s="825" t="s">
        <v>475</v>
      </c>
      <c r="H610" s="825" t="s">
        <v>475</v>
      </c>
      <c r="I610" s="825" t="s">
        <v>475</v>
      </c>
      <c r="J610" s="825" t="s">
        <v>475</v>
      </c>
      <c r="K610" s="86">
        <v>70000000</v>
      </c>
      <c r="L610" s="86">
        <v>300000000</v>
      </c>
      <c r="M610" s="86"/>
      <c r="N610" s="86">
        <f t="shared" si="97"/>
        <v>370000000</v>
      </c>
      <c r="O610" s="837" t="s">
        <v>428</v>
      </c>
    </row>
    <row r="611" spans="1:15" ht="79.2" customHeight="1">
      <c r="A611" s="50" t="s">
        <v>2298</v>
      </c>
      <c r="B611" s="820" t="s">
        <v>2302</v>
      </c>
      <c r="C611" s="820" t="s">
        <v>2303</v>
      </c>
      <c r="D611" s="820" t="s">
        <v>2303</v>
      </c>
      <c r="E611" s="820" t="s">
        <v>78</v>
      </c>
      <c r="F611" s="820" t="s">
        <v>377</v>
      </c>
      <c r="G611" s="825" t="s">
        <v>475</v>
      </c>
      <c r="H611" s="825" t="s">
        <v>475</v>
      </c>
      <c r="I611" s="825" t="s">
        <v>475</v>
      </c>
      <c r="J611" s="825" t="s">
        <v>475</v>
      </c>
      <c r="K611" s="86">
        <v>30000000</v>
      </c>
      <c r="L611" s="86">
        <v>30000000</v>
      </c>
      <c r="M611" s="86"/>
      <c r="N611" s="86">
        <f t="shared" si="97"/>
        <v>60000000</v>
      </c>
      <c r="O611" s="837" t="s">
        <v>428</v>
      </c>
    </row>
    <row r="612" spans="1:15" ht="92.4" customHeight="1">
      <c r="A612" s="50" t="s">
        <v>2301</v>
      </c>
      <c r="B612" s="824" t="s">
        <v>2996</v>
      </c>
      <c r="C612" s="820" t="s">
        <v>2997</v>
      </c>
      <c r="D612" s="820" t="s">
        <v>2998</v>
      </c>
      <c r="E612" s="820" t="s">
        <v>2999</v>
      </c>
      <c r="F612" s="820" t="s">
        <v>377</v>
      </c>
      <c r="G612" s="825" t="s">
        <v>475</v>
      </c>
      <c r="H612" s="825" t="s">
        <v>475</v>
      </c>
      <c r="I612" s="825" t="s">
        <v>475</v>
      </c>
      <c r="J612" s="825" t="s">
        <v>475</v>
      </c>
      <c r="K612" s="86">
        <v>140000000</v>
      </c>
      <c r="L612" s="86">
        <v>70000000</v>
      </c>
      <c r="M612" s="86">
        <v>70000000</v>
      </c>
      <c r="N612" s="86">
        <f t="shared" si="97"/>
        <v>280000000</v>
      </c>
      <c r="O612" s="837" t="s">
        <v>428</v>
      </c>
    </row>
    <row r="613" spans="1:15" ht="52.95" customHeight="1">
      <c r="A613" s="50" t="s">
        <v>2304</v>
      </c>
      <c r="B613" s="824" t="s">
        <v>2308</v>
      </c>
      <c r="C613" s="820" t="s">
        <v>2309</v>
      </c>
      <c r="D613" s="820" t="s">
        <v>2309</v>
      </c>
      <c r="E613" s="820" t="s">
        <v>2309</v>
      </c>
      <c r="F613" s="820" t="s">
        <v>377</v>
      </c>
      <c r="G613" s="825" t="s">
        <v>475</v>
      </c>
      <c r="H613" s="825" t="s">
        <v>475</v>
      </c>
      <c r="I613" s="825" t="s">
        <v>475</v>
      </c>
      <c r="J613" s="825" t="s">
        <v>475</v>
      </c>
      <c r="K613" s="838" t="s">
        <v>555</v>
      </c>
      <c r="L613" s="838" t="s">
        <v>555</v>
      </c>
      <c r="M613" s="838" t="s">
        <v>555</v>
      </c>
      <c r="N613" s="86">
        <f t="shared" si="97"/>
        <v>0</v>
      </c>
      <c r="O613" s="837" t="s">
        <v>490</v>
      </c>
    </row>
    <row r="614" spans="1:15" ht="23.25" customHeight="1">
      <c r="A614" s="50" t="s">
        <v>2307</v>
      </c>
      <c r="B614" s="820" t="s">
        <v>3000</v>
      </c>
      <c r="C614" s="820" t="s">
        <v>3001</v>
      </c>
      <c r="D614" s="820" t="s">
        <v>3002</v>
      </c>
      <c r="E614" s="820" t="s">
        <v>3002</v>
      </c>
      <c r="F614" s="820" t="s">
        <v>377</v>
      </c>
      <c r="G614" s="825" t="s">
        <v>475</v>
      </c>
      <c r="H614" s="825" t="s">
        <v>475</v>
      </c>
      <c r="I614" s="825" t="s">
        <v>475</v>
      </c>
      <c r="J614" s="825" t="s">
        <v>475</v>
      </c>
      <c r="K614" s="86">
        <v>13000000</v>
      </c>
      <c r="L614" s="86">
        <v>13000000</v>
      </c>
      <c r="M614" s="86"/>
      <c r="N614" s="86">
        <f t="shared" si="97"/>
        <v>26000000</v>
      </c>
      <c r="O614" s="837" t="s">
        <v>428</v>
      </c>
    </row>
    <row r="615" spans="1:15" ht="26.4" customHeight="1">
      <c r="A615" s="46" t="s">
        <v>3003</v>
      </c>
      <c r="B615" s="188"/>
      <c r="C615" s="214"/>
      <c r="D615" s="214"/>
      <c r="E615" s="214"/>
      <c r="F615" s="64"/>
      <c r="G615" s="215"/>
      <c r="H615" s="215"/>
      <c r="I615" s="215"/>
      <c r="J615" s="215"/>
      <c r="K615" s="225">
        <f>SUM(K616:K621)</f>
        <v>16123000</v>
      </c>
      <c r="L615" s="225">
        <f>SUM(L616:L621)</f>
        <v>16123000</v>
      </c>
      <c r="M615" s="225"/>
      <c r="N615" s="225">
        <f>SUM(N616:N621)</f>
        <v>48369000</v>
      </c>
      <c r="O615" s="225"/>
    </row>
    <row r="616" spans="1:15" ht="27" customHeight="1">
      <c r="A616" s="50" t="s">
        <v>2314</v>
      </c>
      <c r="B616" s="74" t="s">
        <v>2315</v>
      </c>
      <c r="C616" s="56" t="s">
        <v>3004</v>
      </c>
      <c r="D616" s="56" t="s">
        <v>3004</v>
      </c>
      <c r="E616" s="56" t="s">
        <v>3004</v>
      </c>
      <c r="F616" s="54" t="s">
        <v>387</v>
      </c>
      <c r="G616" s="54" t="s">
        <v>475</v>
      </c>
      <c r="H616" s="54" t="s">
        <v>475</v>
      </c>
      <c r="I616" s="54" t="s">
        <v>475</v>
      </c>
      <c r="J616" s="54" t="s">
        <v>475</v>
      </c>
      <c r="K616" s="127">
        <v>5000000</v>
      </c>
      <c r="L616" s="127">
        <v>5000000</v>
      </c>
      <c r="M616" s="127">
        <v>5000000</v>
      </c>
      <c r="N616" s="127">
        <f t="shared" ref="N616:N621" si="98">SUM(K616:M616)</f>
        <v>15000000</v>
      </c>
      <c r="O616" s="89" t="s">
        <v>428</v>
      </c>
    </row>
    <row r="617" spans="1:15" ht="40.950000000000003" customHeight="1">
      <c r="A617" s="50" t="s">
        <v>2317</v>
      </c>
      <c r="B617" s="74" t="s">
        <v>2318</v>
      </c>
      <c r="C617" s="56" t="s">
        <v>2319</v>
      </c>
      <c r="D617" s="56" t="s">
        <v>2319</v>
      </c>
      <c r="E617" s="56" t="s">
        <v>3005</v>
      </c>
      <c r="F617" s="54" t="s">
        <v>387</v>
      </c>
      <c r="G617" s="54"/>
      <c r="H617" s="54" t="s">
        <v>475</v>
      </c>
      <c r="I617" s="54" t="s">
        <v>475</v>
      </c>
      <c r="J617" s="54"/>
      <c r="K617" s="127">
        <v>7923000</v>
      </c>
      <c r="L617" s="127">
        <v>7923000</v>
      </c>
      <c r="M617" s="127">
        <v>7923000</v>
      </c>
      <c r="N617" s="127">
        <f t="shared" si="98"/>
        <v>23769000</v>
      </c>
      <c r="O617" s="89" t="s">
        <v>428</v>
      </c>
    </row>
    <row r="618" spans="1:15" ht="52.95" customHeight="1">
      <c r="A618" s="50" t="s">
        <v>2320</v>
      </c>
      <c r="B618" s="74" t="s">
        <v>2321</v>
      </c>
      <c r="C618" s="56" t="s">
        <v>3006</v>
      </c>
      <c r="D618" s="56" t="s">
        <v>3006</v>
      </c>
      <c r="E618" s="56" t="s">
        <v>3006</v>
      </c>
      <c r="F618" s="54" t="s">
        <v>387</v>
      </c>
      <c r="G618" s="54" t="s">
        <v>475</v>
      </c>
      <c r="H618" s="54" t="s">
        <v>475</v>
      </c>
      <c r="I618" s="54" t="s">
        <v>475</v>
      </c>
      <c r="J618" s="54" t="s">
        <v>475</v>
      </c>
      <c r="K618" s="127">
        <v>3000000</v>
      </c>
      <c r="L618" s="127">
        <v>3000000</v>
      </c>
      <c r="M618" s="127">
        <v>3000000</v>
      </c>
      <c r="N618" s="127">
        <f t="shared" si="98"/>
        <v>9000000</v>
      </c>
      <c r="O618" s="89" t="s">
        <v>428</v>
      </c>
    </row>
    <row r="619" spans="1:15" ht="45.6" customHeight="1">
      <c r="A619" s="50" t="s">
        <v>2323</v>
      </c>
      <c r="B619" s="331" t="s">
        <v>2324</v>
      </c>
      <c r="C619" s="331" t="s">
        <v>3007</v>
      </c>
      <c r="D619" s="331" t="s">
        <v>3007</v>
      </c>
      <c r="E619" s="331" t="s">
        <v>3007</v>
      </c>
      <c r="F619" s="54" t="s">
        <v>387</v>
      </c>
      <c r="G619" s="54" t="s">
        <v>475</v>
      </c>
      <c r="H619" s="54" t="s">
        <v>475</v>
      </c>
      <c r="I619" s="54" t="s">
        <v>475</v>
      </c>
      <c r="J619" s="54" t="s">
        <v>475</v>
      </c>
      <c r="K619" s="127">
        <v>0</v>
      </c>
      <c r="L619" s="127">
        <v>0</v>
      </c>
      <c r="M619" s="127">
        <v>0</v>
      </c>
      <c r="N619" s="127"/>
      <c r="O619" s="89" t="s">
        <v>428</v>
      </c>
    </row>
    <row r="620" spans="1:15" ht="47.4" customHeight="1">
      <c r="A620" s="50" t="s">
        <v>2326</v>
      </c>
      <c r="B620" s="75" t="s">
        <v>2327</v>
      </c>
      <c r="C620" s="56" t="s">
        <v>2328</v>
      </c>
      <c r="D620" s="56" t="s">
        <v>2328</v>
      </c>
      <c r="E620" s="56" t="s">
        <v>2328</v>
      </c>
      <c r="F620" s="54" t="s">
        <v>387</v>
      </c>
      <c r="G620" s="54"/>
      <c r="H620" s="54"/>
      <c r="I620" s="54" t="s">
        <v>475</v>
      </c>
      <c r="J620" s="54" t="s">
        <v>475</v>
      </c>
      <c r="K620" s="127">
        <v>200000</v>
      </c>
      <c r="L620" s="127">
        <v>200000</v>
      </c>
      <c r="M620" s="127">
        <v>200000</v>
      </c>
      <c r="N620" s="127">
        <f t="shared" si="98"/>
        <v>600000</v>
      </c>
      <c r="O620" s="89" t="s">
        <v>428</v>
      </c>
    </row>
    <row r="621" spans="1:15" ht="32.4" customHeight="1">
      <c r="A621" s="50" t="s">
        <v>2329</v>
      </c>
      <c r="B621" s="74" t="s">
        <v>2333</v>
      </c>
      <c r="C621" s="56" t="s">
        <v>3008</v>
      </c>
      <c r="D621" s="56" t="s">
        <v>3008</v>
      </c>
      <c r="E621" s="56" t="s">
        <v>3008</v>
      </c>
      <c r="F621" s="54" t="s">
        <v>387</v>
      </c>
      <c r="G621" s="54"/>
      <c r="H621" s="54"/>
      <c r="I621" s="54"/>
      <c r="J621" s="54" t="s">
        <v>475</v>
      </c>
      <c r="K621" s="127">
        <v>0</v>
      </c>
      <c r="L621" s="127">
        <v>0</v>
      </c>
      <c r="M621" s="127">
        <v>0</v>
      </c>
      <c r="N621" s="127">
        <f t="shared" si="98"/>
        <v>0</v>
      </c>
      <c r="O621" s="89" t="s">
        <v>428</v>
      </c>
    </row>
    <row r="622" spans="1:15" ht="22.2" customHeight="1">
      <c r="A622" s="43" t="s">
        <v>2335</v>
      </c>
      <c r="B622" s="43" t="s">
        <v>2336</v>
      </c>
      <c r="C622" s="135"/>
      <c r="D622" s="135"/>
      <c r="E622" s="135"/>
      <c r="F622" s="135"/>
      <c r="G622" s="45"/>
      <c r="H622" s="45"/>
      <c r="I622" s="45"/>
      <c r="J622" s="45"/>
      <c r="K622" s="133">
        <f t="shared" ref="K622:N622" si="99">+K623</f>
        <v>35300000</v>
      </c>
      <c r="L622" s="133">
        <f t="shared" si="99"/>
        <v>35300000</v>
      </c>
      <c r="M622" s="133"/>
      <c r="N622" s="133">
        <f t="shared" si="99"/>
        <v>79900000</v>
      </c>
      <c r="O622" s="133"/>
    </row>
    <row r="623" spans="1:15" ht="26.4" customHeight="1">
      <c r="A623" s="46" t="s">
        <v>2337</v>
      </c>
      <c r="B623" s="188"/>
      <c r="C623" s="214"/>
      <c r="D623" s="214"/>
      <c r="E623" s="214"/>
      <c r="F623" s="64"/>
      <c r="G623" s="215"/>
      <c r="H623" s="215"/>
      <c r="I623" s="215"/>
      <c r="J623" s="215"/>
      <c r="K623" s="225">
        <f t="shared" ref="K623:N623" si="100">SUM(K624:K642)</f>
        <v>35300000</v>
      </c>
      <c r="L623" s="225">
        <f t="shared" si="100"/>
        <v>35300000</v>
      </c>
      <c r="M623" s="225"/>
      <c r="N623" s="225">
        <f t="shared" si="100"/>
        <v>79900000</v>
      </c>
      <c r="O623" s="225"/>
    </row>
    <row r="624" spans="1:15" ht="26.4">
      <c r="A624" s="50" t="s">
        <v>2338</v>
      </c>
      <c r="B624" s="897" t="s">
        <v>2339</v>
      </c>
      <c r="C624" s="332" t="s">
        <v>2340</v>
      </c>
      <c r="D624" s="332" t="s">
        <v>3009</v>
      </c>
      <c r="E624" s="332" t="s">
        <v>3010</v>
      </c>
      <c r="F624" s="222" t="s">
        <v>395</v>
      </c>
      <c r="G624" s="333" t="s">
        <v>427</v>
      </c>
      <c r="H624" s="334"/>
      <c r="I624" s="334"/>
      <c r="J624" s="334"/>
      <c r="K624" s="146">
        <v>0</v>
      </c>
      <c r="L624" s="146"/>
      <c r="M624" s="146"/>
      <c r="N624" s="86">
        <f t="shared" ref="N624:N642" si="101">SUM(K624:M624)</f>
        <v>0</v>
      </c>
      <c r="O624" s="87" t="s">
        <v>78</v>
      </c>
    </row>
    <row r="625" spans="1:15" ht="26.4">
      <c r="A625" s="50" t="s">
        <v>2341</v>
      </c>
      <c r="B625" s="897"/>
      <c r="C625" s="332" t="s">
        <v>2342</v>
      </c>
      <c r="D625" s="332" t="s">
        <v>3011</v>
      </c>
      <c r="E625" s="332" t="s">
        <v>3012</v>
      </c>
      <c r="F625" s="222" t="s">
        <v>395</v>
      </c>
      <c r="G625" s="333" t="s">
        <v>427</v>
      </c>
      <c r="H625" s="334"/>
      <c r="I625" s="334"/>
      <c r="J625" s="334"/>
      <c r="K625" s="146">
        <v>0</v>
      </c>
      <c r="L625" s="146"/>
      <c r="M625" s="146"/>
      <c r="N625" s="86">
        <f t="shared" si="101"/>
        <v>0</v>
      </c>
      <c r="O625" s="87" t="s">
        <v>78</v>
      </c>
    </row>
    <row r="626" spans="1:15" ht="26.4">
      <c r="A626" s="50" t="s">
        <v>2343</v>
      </c>
      <c r="B626" s="897"/>
      <c r="C626" s="332" t="s">
        <v>2344</v>
      </c>
      <c r="D626" s="332" t="s">
        <v>3013</v>
      </c>
      <c r="E626" s="332" t="s">
        <v>3014</v>
      </c>
      <c r="F626" s="222" t="s">
        <v>395</v>
      </c>
      <c r="G626" s="333" t="s">
        <v>427</v>
      </c>
      <c r="H626" s="334"/>
      <c r="I626" s="334"/>
      <c r="J626" s="334"/>
      <c r="K626" s="146">
        <v>0</v>
      </c>
      <c r="L626" s="146"/>
      <c r="M626" s="146"/>
      <c r="N626" s="86">
        <f t="shared" si="101"/>
        <v>0</v>
      </c>
      <c r="O626" s="87" t="s">
        <v>78</v>
      </c>
    </row>
    <row r="627" spans="1:15" ht="26.4">
      <c r="A627" s="50" t="s">
        <v>2345</v>
      </c>
      <c r="B627" s="897"/>
      <c r="C627" s="332" t="s">
        <v>3015</v>
      </c>
      <c r="D627" s="332" t="s">
        <v>3016</v>
      </c>
      <c r="E627" s="332" t="s">
        <v>3017</v>
      </c>
      <c r="F627" s="222" t="s">
        <v>395</v>
      </c>
      <c r="G627" s="333" t="s">
        <v>427</v>
      </c>
      <c r="H627" s="334"/>
      <c r="I627" s="334"/>
      <c r="J627" s="334"/>
      <c r="K627" s="146">
        <v>0</v>
      </c>
      <c r="L627" s="146"/>
      <c r="M627" s="146"/>
      <c r="N627" s="86">
        <f t="shared" si="101"/>
        <v>0</v>
      </c>
      <c r="O627" s="87" t="s">
        <v>78</v>
      </c>
    </row>
    <row r="628" spans="1:15" ht="26.4">
      <c r="A628" s="50" t="s">
        <v>2347</v>
      </c>
      <c r="B628" s="897"/>
      <c r="C628" s="332" t="s">
        <v>2348</v>
      </c>
      <c r="D628" s="332" t="s">
        <v>3018</v>
      </c>
      <c r="E628" s="332" t="s">
        <v>3019</v>
      </c>
      <c r="F628" s="222" t="s">
        <v>395</v>
      </c>
      <c r="G628" s="333"/>
      <c r="H628" s="333" t="s">
        <v>427</v>
      </c>
      <c r="I628" s="333"/>
      <c r="J628" s="333"/>
      <c r="K628" s="146" t="s">
        <v>555</v>
      </c>
      <c r="L628" s="146"/>
      <c r="M628" s="146"/>
      <c r="N628" s="86">
        <f t="shared" si="101"/>
        <v>0</v>
      </c>
      <c r="O628" s="87" t="s">
        <v>78</v>
      </c>
    </row>
    <row r="629" spans="1:15" ht="26.4">
      <c r="A629" s="50" t="s">
        <v>2349</v>
      </c>
      <c r="B629" s="897"/>
      <c r="C629" s="332" t="s">
        <v>2350</v>
      </c>
      <c r="D629" s="332" t="s">
        <v>3020</v>
      </c>
      <c r="E629" s="332" t="s">
        <v>3021</v>
      </c>
      <c r="F629" s="222" t="s">
        <v>395</v>
      </c>
      <c r="G629" s="333"/>
      <c r="H629" s="333"/>
      <c r="I629" s="333" t="s">
        <v>427</v>
      </c>
      <c r="J629" s="333"/>
      <c r="K629" s="146" t="s">
        <v>555</v>
      </c>
      <c r="L629" s="146"/>
      <c r="M629" s="146"/>
      <c r="N629" s="86">
        <f t="shared" si="101"/>
        <v>0</v>
      </c>
      <c r="O629" s="87" t="s">
        <v>78</v>
      </c>
    </row>
    <row r="630" spans="1:15" ht="26.4">
      <c r="A630" s="50" t="s">
        <v>2351</v>
      </c>
      <c r="B630" s="897"/>
      <c r="C630" s="332" t="s">
        <v>2352</v>
      </c>
      <c r="D630" s="332" t="s">
        <v>2352</v>
      </c>
      <c r="E630" s="332" t="s">
        <v>3022</v>
      </c>
      <c r="F630" s="222" t="s">
        <v>395</v>
      </c>
      <c r="G630" s="333"/>
      <c r="H630" s="333"/>
      <c r="I630" s="333"/>
      <c r="J630" s="333" t="s">
        <v>427</v>
      </c>
      <c r="K630" s="146" t="s">
        <v>555</v>
      </c>
      <c r="L630" s="146"/>
      <c r="M630" s="146"/>
      <c r="N630" s="86">
        <f t="shared" si="101"/>
        <v>0</v>
      </c>
      <c r="O630" s="87" t="s">
        <v>78</v>
      </c>
    </row>
    <row r="631" spans="1:15" ht="39.6">
      <c r="A631" s="50" t="s">
        <v>2353</v>
      </c>
      <c r="B631" s="897"/>
      <c r="C631" s="332" t="s">
        <v>3023</v>
      </c>
      <c r="D631" s="332" t="s">
        <v>2354</v>
      </c>
      <c r="E631" s="332" t="s">
        <v>2354</v>
      </c>
      <c r="F631" s="222" t="s">
        <v>395</v>
      </c>
      <c r="G631" s="333"/>
      <c r="H631" s="333"/>
      <c r="I631" s="333" t="s">
        <v>427</v>
      </c>
      <c r="J631" s="333"/>
      <c r="K631" s="146" t="s">
        <v>555</v>
      </c>
      <c r="L631" s="146"/>
      <c r="M631" s="146"/>
      <c r="N631" s="86">
        <f t="shared" si="101"/>
        <v>0</v>
      </c>
      <c r="O631" s="87" t="s">
        <v>78</v>
      </c>
    </row>
    <row r="632" spans="1:15" ht="26.4">
      <c r="A632" s="50" t="s">
        <v>2355</v>
      </c>
      <c r="B632" s="897"/>
      <c r="C632" s="332" t="s">
        <v>2356</v>
      </c>
      <c r="D632" s="332" t="s">
        <v>3024</v>
      </c>
      <c r="E632" s="332" t="s">
        <v>3025</v>
      </c>
      <c r="F632" s="222" t="s">
        <v>395</v>
      </c>
      <c r="G632" s="334"/>
      <c r="H632" s="334"/>
      <c r="I632" s="334"/>
      <c r="J632" s="333" t="s">
        <v>427</v>
      </c>
      <c r="K632" s="146" t="s">
        <v>555</v>
      </c>
      <c r="L632" s="146"/>
      <c r="M632" s="146"/>
      <c r="N632" s="86">
        <f t="shared" si="101"/>
        <v>0</v>
      </c>
      <c r="O632" s="87" t="s">
        <v>78</v>
      </c>
    </row>
    <row r="633" spans="1:15" ht="26.4" customHeight="1">
      <c r="A633" s="50" t="s">
        <v>2357</v>
      </c>
      <c r="B633" s="211" t="s">
        <v>2358</v>
      </c>
      <c r="C633" s="54" t="s">
        <v>2359</v>
      </c>
      <c r="D633" s="54" t="s">
        <v>2359</v>
      </c>
      <c r="E633" s="54" t="s">
        <v>2359</v>
      </c>
      <c r="F633" s="222" t="s">
        <v>395</v>
      </c>
      <c r="G633" s="295"/>
      <c r="H633" s="295"/>
      <c r="I633" s="295" t="s">
        <v>427</v>
      </c>
      <c r="J633" s="295"/>
      <c r="K633" s="146">
        <v>10000000</v>
      </c>
      <c r="L633" s="146">
        <v>10000000</v>
      </c>
      <c r="M633" s="146"/>
      <c r="N633" s="86">
        <f t="shared" si="101"/>
        <v>20000000</v>
      </c>
      <c r="O633" s="229" t="s">
        <v>428</v>
      </c>
    </row>
    <row r="634" spans="1:15" ht="39.6" customHeight="1">
      <c r="A634" s="50" t="s">
        <v>2360</v>
      </c>
      <c r="B634" s="67" t="s">
        <v>2361</v>
      </c>
      <c r="C634" s="54" t="s">
        <v>2362</v>
      </c>
      <c r="D634" s="54" t="s">
        <v>2362</v>
      </c>
      <c r="E634" s="54" t="s">
        <v>2362</v>
      </c>
      <c r="F634" s="222" t="s">
        <v>395</v>
      </c>
      <c r="G634" s="295" t="s">
        <v>427</v>
      </c>
      <c r="H634" s="295" t="s">
        <v>427</v>
      </c>
      <c r="I634" s="295" t="s">
        <v>427</v>
      </c>
      <c r="J634" s="295" t="s">
        <v>427</v>
      </c>
      <c r="K634" s="339" t="s">
        <v>555</v>
      </c>
      <c r="L634" s="339" t="s">
        <v>555</v>
      </c>
      <c r="M634" s="339"/>
      <c r="N634" s="86">
        <f t="shared" si="101"/>
        <v>0</v>
      </c>
      <c r="O634" s="229" t="s">
        <v>428</v>
      </c>
    </row>
    <row r="635" spans="1:15" ht="26.4" customHeight="1">
      <c r="A635" s="50" t="s">
        <v>2363</v>
      </c>
      <c r="B635" s="54" t="s">
        <v>2364</v>
      </c>
      <c r="C635" s="75" t="s">
        <v>2365</v>
      </c>
      <c r="D635" s="75" t="s">
        <v>2365</v>
      </c>
      <c r="E635" s="75" t="s">
        <v>2365</v>
      </c>
      <c r="F635" s="222" t="s">
        <v>395</v>
      </c>
      <c r="G635" s="295" t="s">
        <v>427</v>
      </c>
      <c r="H635" s="295" t="s">
        <v>427</v>
      </c>
      <c r="I635" s="295" t="s">
        <v>427</v>
      </c>
      <c r="J635" s="295" t="s">
        <v>427</v>
      </c>
      <c r="K635" s="339" t="s">
        <v>555</v>
      </c>
      <c r="L635" s="339" t="s">
        <v>555</v>
      </c>
      <c r="M635" s="339"/>
      <c r="N635" s="86">
        <f t="shared" si="101"/>
        <v>0</v>
      </c>
      <c r="O635" s="229" t="s">
        <v>428</v>
      </c>
    </row>
    <row r="636" spans="1:15" ht="39.6" customHeight="1">
      <c r="A636" s="50" t="s">
        <v>2366</v>
      </c>
      <c r="B636" s="211" t="s">
        <v>3026</v>
      </c>
      <c r="C636" s="75" t="s">
        <v>3027</v>
      </c>
      <c r="D636" s="75" t="s">
        <v>3027</v>
      </c>
      <c r="E636" s="75" t="s">
        <v>3027</v>
      </c>
      <c r="F636" s="222" t="s">
        <v>395</v>
      </c>
      <c r="G636" s="295" t="s">
        <v>427</v>
      </c>
      <c r="H636" s="295" t="s">
        <v>427</v>
      </c>
      <c r="I636" s="295" t="s">
        <v>427</v>
      </c>
      <c r="J636" s="295" t="s">
        <v>427</v>
      </c>
      <c r="K636" s="146">
        <v>6000000</v>
      </c>
      <c r="L636" s="146">
        <v>6000000</v>
      </c>
      <c r="M636" s="146"/>
      <c r="N636" s="86">
        <f t="shared" si="101"/>
        <v>12000000</v>
      </c>
      <c r="O636" s="229" t="s">
        <v>428</v>
      </c>
    </row>
    <row r="637" spans="1:15" ht="26.4" customHeight="1">
      <c r="A637" s="50" t="s">
        <v>2369</v>
      </c>
      <c r="B637" s="211" t="s">
        <v>3028</v>
      </c>
      <c r="C637" s="54" t="s">
        <v>3029</v>
      </c>
      <c r="D637" s="54" t="s">
        <v>3029</v>
      </c>
      <c r="E637" s="54" t="s">
        <v>3029</v>
      </c>
      <c r="F637" s="222" t="s">
        <v>395</v>
      </c>
      <c r="G637" s="295"/>
      <c r="H637" s="295"/>
      <c r="I637" s="295"/>
      <c r="J637" s="295" t="s">
        <v>427</v>
      </c>
      <c r="K637" s="146">
        <v>5000000</v>
      </c>
      <c r="L637" s="146">
        <v>5000000</v>
      </c>
      <c r="M637" s="146"/>
      <c r="N637" s="86">
        <f t="shared" si="101"/>
        <v>10000000</v>
      </c>
      <c r="O637" s="229" t="s">
        <v>428</v>
      </c>
    </row>
    <row r="638" spans="1:15" ht="41.4" customHeight="1">
      <c r="A638" s="50" t="s">
        <v>2372</v>
      </c>
      <c r="B638" s="60" t="s">
        <v>2373</v>
      </c>
      <c r="C638" s="58" t="s">
        <v>2374</v>
      </c>
      <c r="D638" s="58" t="s">
        <v>2374</v>
      </c>
      <c r="E638" s="58" t="s">
        <v>2374</v>
      </c>
      <c r="F638" s="222" t="s">
        <v>395</v>
      </c>
      <c r="G638" s="295"/>
      <c r="H638" s="295"/>
      <c r="I638" s="295" t="s">
        <v>427</v>
      </c>
      <c r="J638" s="295" t="s">
        <v>427</v>
      </c>
      <c r="K638" s="146">
        <v>5000000</v>
      </c>
      <c r="L638" s="146">
        <v>5000000</v>
      </c>
      <c r="M638" s="340"/>
      <c r="N638" s="86">
        <f t="shared" si="101"/>
        <v>10000000</v>
      </c>
      <c r="O638" s="229" t="s">
        <v>428</v>
      </c>
    </row>
    <row r="639" spans="1:15" ht="26.4" customHeight="1">
      <c r="A639" s="50" t="s">
        <v>2375</v>
      </c>
      <c r="B639" s="58" t="s">
        <v>2376</v>
      </c>
      <c r="C639" s="58" t="s">
        <v>2377</v>
      </c>
      <c r="D639" s="58" t="s">
        <v>2377</v>
      </c>
      <c r="E639" s="58" t="s">
        <v>2377</v>
      </c>
      <c r="F639" s="222" t="s">
        <v>395</v>
      </c>
      <c r="G639" s="295" t="s">
        <v>427</v>
      </c>
      <c r="H639" s="295" t="s">
        <v>427</v>
      </c>
      <c r="I639" s="295" t="s">
        <v>427</v>
      </c>
      <c r="J639" s="295" t="s">
        <v>427</v>
      </c>
      <c r="K639" s="340"/>
      <c r="L639" s="340"/>
      <c r="M639" s="340"/>
      <c r="N639" s="86">
        <f t="shared" si="101"/>
        <v>0</v>
      </c>
      <c r="O639" s="229" t="s">
        <v>428</v>
      </c>
    </row>
    <row r="640" spans="1:15" ht="52.95" customHeight="1">
      <c r="A640" s="50" t="s">
        <v>2378</v>
      </c>
      <c r="B640" s="58" t="s">
        <v>2379</v>
      </c>
      <c r="C640" s="58" t="s">
        <v>2380</v>
      </c>
      <c r="D640" s="58" t="s">
        <v>2380</v>
      </c>
      <c r="E640" s="58" t="s">
        <v>2380</v>
      </c>
      <c r="F640" s="222" t="s">
        <v>395</v>
      </c>
      <c r="G640" s="295" t="s">
        <v>427</v>
      </c>
      <c r="H640" s="295" t="s">
        <v>427</v>
      </c>
      <c r="I640" s="295"/>
      <c r="J640" s="295" t="s">
        <v>427</v>
      </c>
      <c r="K640" s="341" t="s">
        <v>555</v>
      </c>
      <c r="L640" s="341" t="s">
        <v>555</v>
      </c>
      <c r="M640" s="341"/>
      <c r="N640" s="86">
        <f t="shared" si="101"/>
        <v>0</v>
      </c>
      <c r="O640" s="229" t="s">
        <v>428</v>
      </c>
    </row>
    <row r="641" spans="1:74" ht="39.6" customHeight="1">
      <c r="A641" s="50" t="s">
        <v>2381</v>
      </c>
      <c r="B641" s="58" t="s">
        <v>2382</v>
      </c>
      <c r="C641" s="58" t="s">
        <v>2383</v>
      </c>
      <c r="D641" s="58" t="s">
        <v>2383</v>
      </c>
      <c r="E641" s="58" t="s">
        <v>2383</v>
      </c>
      <c r="F641" s="222" t="s">
        <v>395</v>
      </c>
      <c r="G641" s="295" t="s">
        <v>427</v>
      </c>
      <c r="H641" s="295" t="s">
        <v>427</v>
      </c>
      <c r="I641" s="295" t="s">
        <v>427</v>
      </c>
      <c r="J641" s="295" t="s">
        <v>427</v>
      </c>
      <c r="K641" s="340"/>
      <c r="L641" s="340"/>
      <c r="M641" s="340"/>
      <c r="N641" s="86">
        <f t="shared" si="101"/>
        <v>0</v>
      </c>
      <c r="O641" s="229" t="s">
        <v>428</v>
      </c>
    </row>
    <row r="642" spans="1:74" ht="26.4" customHeight="1">
      <c r="A642" s="50" t="s">
        <v>2384</v>
      </c>
      <c r="B642" s="60" t="s">
        <v>2385</v>
      </c>
      <c r="C642" s="320" t="s">
        <v>2386</v>
      </c>
      <c r="D642" s="320" t="s">
        <v>3030</v>
      </c>
      <c r="E642" s="320" t="s">
        <v>3030</v>
      </c>
      <c r="F642" s="222" t="s">
        <v>146</v>
      </c>
      <c r="G642" s="54"/>
      <c r="H642" s="54"/>
      <c r="I642" s="54"/>
      <c r="J642" s="54"/>
      <c r="K642" s="121">
        <v>9300000</v>
      </c>
      <c r="L642" s="121">
        <v>9300000</v>
      </c>
      <c r="M642" s="121">
        <v>9300000</v>
      </c>
      <c r="N642" s="86">
        <f t="shared" si="101"/>
        <v>27900000</v>
      </c>
      <c r="O642" s="89" t="s">
        <v>428</v>
      </c>
    </row>
    <row r="643" spans="1:74" ht="22.2" customHeight="1">
      <c r="A643" s="43" t="s">
        <v>398</v>
      </c>
      <c r="B643" s="43" t="s">
        <v>2387</v>
      </c>
      <c r="C643" s="135"/>
      <c r="D643" s="135"/>
      <c r="E643" s="135"/>
      <c r="F643" s="135"/>
      <c r="G643" s="45"/>
      <c r="H643" s="45"/>
      <c r="I643" s="45"/>
      <c r="J643" s="45"/>
      <c r="K643" s="133">
        <f t="shared" ref="K643:N643" si="102">+K644</f>
        <v>191000000</v>
      </c>
      <c r="L643" s="133">
        <f t="shared" si="102"/>
        <v>186000000</v>
      </c>
      <c r="M643" s="133"/>
      <c r="N643" s="133">
        <f t="shared" si="102"/>
        <v>563000000</v>
      </c>
      <c r="O643" s="133"/>
    </row>
    <row r="644" spans="1:74" ht="26.4" customHeight="1">
      <c r="A644" s="46" t="s">
        <v>3031</v>
      </c>
      <c r="B644" s="188"/>
      <c r="C644" s="214"/>
      <c r="D644" s="214"/>
      <c r="E644" s="214"/>
      <c r="F644" s="64"/>
      <c r="G644" s="215"/>
      <c r="H644" s="215"/>
      <c r="I644" s="215"/>
      <c r="J644" s="215"/>
      <c r="K644" s="225">
        <f>SUM(K645:K650)</f>
        <v>191000000</v>
      </c>
      <c r="L644" s="225">
        <f>SUM(L645:L650)</f>
        <v>186000000</v>
      </c>
      <c r="M644" s="225"/>
      <c r="N644" s="225">
        <f>SUM(N645:N650)</f>
        <v>563000000</v>
      </c>
      <c r="O644" s="225"/>
    </row>
    <row r="645" spans="1:74" ht="171.6">
      <c r="A645" s="56" t="s">
        <v>2389</v>
      </c>
      <c r="B645" s="116" t="s">
        <v>2390</v>
      </c>
      <c r="C645" s="75" t="s">
        <v>2391</v>
      </c>
      <c r="D645" s="75" t="s">
        <v>3032</v>
      </c>
      <c r="E645" s="75" t="s">
        <v>3033</v>
      </c>
      <c r="F645" s="54" t="s">
        <v>402</v>
      </c>
      <c r="G645" s="175" t="s">
        <v>475</v>
      </c>
      <c r="H645" s="175" t="s">
        <v>475</v>
      </c>
      <c r="I645" s="175" t="s">
        <v>475</v>
      </c>
      <c r="J645" s="175" t="s">
        <v>475</v>
      </c>
      <c r="K645" s="342">
        <v>125000000</v>
      </c>
      <c r="L645" s="342">
        <v>125000000</v>
      </c>
      <c r="M645" s="342">
        <v>125000000</v>
      </c>
      <c r="N645" s="342">
        <f t="shared" ref="N645:N650" si="103">K645+L645+M645</f>
        <v>375000000</v>
      </c>
      <c r="O645" s="89" t="s">
        <v>2392</v>
      </c>
    </row>
    <row r="646" spans="1:74" ht="39.6">
      <c r="A646" s="56" t="s">
        <v>2393</v>
      </c>
      <c r="B646" s="116" t="s">
        <v>2394</v>
      </c>
      <c r="C646" s="56" t="s">
        <v>2395</v>
      </c>
      <c r="D646" s="56" t="s">
        <v>2395</v>
      </c>
      <c r="E646" s="56" t="s">
        <v>2395</v>
      </c>
      <c r="F646" s="54" t="s">
        <v>402</v>
      </c>
      <c r="G646" s="175" t="s">
        <v>475</v>
      </c>
      <c r="H646" s="175" t="s">
        <v>475</v>
      </c>
      <c r="I646" s="175" t="s">
        <v>475</v>
      </c>
      <c r="J646" s="175" t="s">
        <v>475</v>
      </c>
      <c r="K646" s="287">
        <v>0</v>
      </c>
      <c r="L646" s="287">
        <v>0</v>
      </c>
      <c r="M646" s="287">
        <v>0</v>
      </c>
      <c r="N646" s="342">
        <f t="shared" si="103"/>
        <v>0</v>
      </c>
      <c r="O646" s="89" t="s">
        <v>2392</v>
      </c>
    </row>
    <row r="647" spans="1:74" s="23" customFormat="1" ht="39.6">
      <c r="A647" s="56" t="s">
        <v>2396</v>
      </c>
      <c r="B647" s="116" t="s">
        <v>2397</v>
      </c>
      <c r="C647" s="56" t="s">
        <v>2398</v>
      </c>
      <c r="D647" s="56" t="s">
        <v>2398</v>
      </c>
      <c r="E647" s="56" t="s">
        <v>2398</v>
      </c>
      <c r="F647" s="54" t="s">
        <v>402</v>
      </c>
      <c r="G647" s="175"/>
      <c r="H647" s="175"/>
      <c r="I647" s="175" t="s">
        <v>475</v>
      </c>
      <c r="J647" s="175" t="s">
        <v>475</v>
      </c>
      <c r="K647" s="287">
        <v>7500000</v>
      </c>
      <c r="L647" s="287">
        <v>7500000</v>
      </c>
      <c r="M647" s="287">
        <v>7500000</v>
      </c>
      <c r="N647" s="342">
        <f t="shared" si="103"/>
        <v>22500000</v>
      </c>
      <c r="O647" s="89" t="s">
        <v>2392</v>
      </c>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c r="AQ647" s="26"/>
      <c r="AR647" s="26"/>
      <c r="AS647" s="26"/>
      <c r="AT647" s="26"/>
      <c r="AU647" s="26"/>
      <c r="AV647" s="26"/>
      <c r="AW647" s="26"/>
      <c r="AX647" s="26"/>
      <c r="AY647" s="26"/>
      <c r="AZ647" s="26"/>
      <c r="BA647" s="26"/>
      <c r="BB647" s="26"/>
      <c r="BC647" s="26"/>
      <c r="BD647" s="26"/>
      <c r="BE647" s="26"/>
      <c r="BF647" s="26"/>
      <c r="BG647" s="26"/>
      <c r="BH647" s="26"/>
      <c r="BI647" s="26"/>
      <c r="BJ647" s="26"/>
      <c r="BK647" s="26"/>
      <c r="BL647" s="26"/>
      <c r="BM647" s="26"/>
      <c r="BN647" s="26"/>
      <c r="BO647" s="26"/>
      <c r="BP647" s="26"/>
      <c r="BQ647" s="26"/>
      <c r="BR647" s="26"/>
      <c r="BS647" s="26"/>
      <c r="BT647" s="26"/>
      <c r="BU647" s="26"/>
      <c r="BV647" s="26"/>
    </row>
    <row r="648" spans="1:74" s="23" customFormat="1" ht="52.8">
      <c r="A648" s="56" t="s">
        <v>2399</v>
      </c>
      <c r="B648" s="116" t="s">
        <v>2400</v>
      </c>
      <c r="C648" s="75" t="s">
        <v>2401</v>
      </c>
      <c r="D648" s="75" t="s">
        <v>3034</v>
      </c>
      <c r="E648" s="75" t="s">
        <v>3034</v>
      </c>
      <c r="F648" s="54" t="s">
        <v>402</v>
      </c>
      <c r="G648" s="175" t="s">
        <v>475</v>
      </c>
      <c r="H648" s="175" t="s">
        <v>475</v>
      </c>
      <c r="I648" s="175" t="s">
        <v>475</v>
      </c>
      <c r="J648" s="175" t="s">
        <v>475</v>
      </c>
      <c r="K648" s="342">
        <v>8500000</v>
      </c>
      <c r="L648" s="342">
        <v>8500000</v>
      </c>
      <c r="M648" s="342">
        <v>8500000</v>
      </c>
      <c r="N648" s="342">
        <f t="shared" si="103"/>
        <v>25500000</v>
      </c>
      <c r="O648" s="89" t="s">
        <v>2392</v>
      </c>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c r="AQ648" s="26"/>
      <c r="AR648" s="26"/>
      <c r="AS648" s="26"/>
      <c r="AT648" s="26"/>
      <c r="AU648" s="26"/>
      <c r="AV648" s="26"/>
      <c r="AW648" s="26"/>
      <c r="AX648" s="26"/>
      <c r="AY648" s="26"/>
      <c r="AZ648" s="26"/>
      <c r="BA648" s="26"/>
      <c r="BB648" s="26"/>
      <c r="BC648" s="26"/>
      <c r="BD648" s="26"/>
      <c r="BE648" s="26"/>
      <c r="BF648" s="26"/>
      <c r="BG648" s="26"/>
      <c r="BH648" s="26"/>
      <c r="BI648" s="26"/>
      <c r="BJ648" s="26"/>
      <c r="BK648" s="26"/>
      <c r="BL648" s="26"/>
      <c r="BM648" s="26"/>
      <c r="BN648" s="26"/>
      <c r="BO648" s="26"/>
      <c r="BP648" s="26"/>
      <c r="BQ648" s="26"/>
      <c r="BR648" s="26"/>
      <c r="BS648" s="26"/>
      <c r="BT648" s="26"/>
      <c r="BU648" s="26"/>
      <c r="BV648" s="26"/>
    </row>
    <row r="649" spans="1:74" ht="39.6" customHeight="1">
      <c r="A649" s="56" t="s">
        <v>2402</v>
      </c>
      <c r="B649" s="116" t="s">
        <v>2403</v>
      </c>
      <c r="C649" s="75" t="s">
        <v>2404</v>
      </c>
      <c r="D649" s="75" t="s">
        <v>2404</v>
      </c>
      <c r="E649" s="75" t="s">
        <v>2404</v>
      </c>
      <c r="F649" s="54" t="s">
        <v>402</v>
      </c>
      <c r="G649" s="34"/>
      <c r="H649" s="34"/>
      <c r="I649" s="34" t="s">
        <v>475</v>
      </c>
      <c r="J649" s="34" t="s">
        <v>475</v>
      </c>
      <c r="K649" s="342">
        <v>45000000</v>
      </c>
      <c r="L649" s="342">
        <v>45000000</v>
      </c>
      <c r="M649" s="342">
        <v>45000000</v>
      </c>
      <c r="N649" s="342">
        <f t="shared" si="103"/>
        <v>135000000</v>
      </c>
      <c r="O649" s="89" t="s">
        <v>2392</v>
      </c>
    </row>
    <row r="650" spans="1:74" ht="37.5" customHeight="1">
      <c r="A650" s="56" t="s">
        <v>2405</v>
      </c>
      <c r="B650" s="116" t="s">
        <v>2406</v>
      </c>
      <c r="C650" s="56" t="s">
        <v>2407</v>
      </c>
      <c r="D650" s="56"/>
      <c r="E650" s="56"/>
      <c r="F650" s="54" t="s">
        <v>402</v>
      </c>
      <c r="G650" s="34" t="s">
        <v>475</v>
      </c>
      <c r="H650" s="34" t="s">
        <v>475</v>
      </c>
      <c r="I650" s="34" t="s">
        <v>475</v>
      </c>
      <c r="J650" s="34" t="s">
        <v>475</v>
      </c>
      <c r="K650" s="287">
        <v>5000000</v>
      </c>
      <c r="L650" s="287"/>
      <c r="M650" s="287"/>
      <c r="N650" s="342">
        <f t="shared" si="103"/>
        <v>5000000</v>
      </c>
      <c r="O650" s="89" t="s">
        <v>2392</v>
      </c>
    </row>
  </sheetData>
  <autoFilter ref="A3:O650" xr:uid="{00000000-0009-0000-0000-000003000000}"/>
  <mergeCells count="30">
    <mergeCell ref="L194:L195"/>
    <mergeCell ref="M194:M195"/>
    <mergeCell ref="A203:A204"/>
    <mergeCell ref="A255:A258"/>
    <mergeCell ref="A259:A260"/>
    <mergeCell ref="B2:B3"/>
    <mergeCell ref="B194:B195"/>
    <mergeCell ref="B198:B199"/>
    <mergeCell ref="B203:B204"/>
    <mergeCell ref="B255:B258"/>
    <mergeCell ref="B259:B260"/>
    <mergeCell ref="A2:A3"/>
    <mergeCell ref="A194:A195"/>
    <mergeCell ref="A198:A199"/>
    <mergeCell ref="O2:O3"/>
    <mergeCell ref="O194:O195"/>
    <mergeCell ref="B470:B471"/>
    <mergeCell ref="B624:B632"/>
    <mergeCell ref="C2:C3"/>
    <mergeCell ref="D2:D3"/>
    <mergeCell ref="E2:E3"/>
    <mergeCell ref="B267:B273"/>
    <mergeCell ref="B274:B278"/>
    <mergeCell ref="B349:B351"/>
    <mergeCell ref="B377:B379"/>
    <mergeCell ref="B416:B417"/>
    <mergeCell ref="G2:J2"/>
    <mergeCell ref="K2:N2"/>
    <mergeCell ref="F2:F3"/>
    <mergeCell ref="K194:K195"/>
  </mergeCells>
  <pageMargins left="0.70866141732283505" right="0.70866141732283505" top="0.74803149606299202" bottom="0.74803149606299202" header="0.31496062992126" footer="0.31496062992126"/>
  <pageSetup paperSize="9" scale="42" fitToHeight="0" orientation="landscape"/>
  <headerFooter>
    <oddFooter>&amp;C&amp;P</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5546875" defaultRowHeight="14.4"/>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1.5546875" defaultRowHeight="14.4"/>
  <sheetData/>
  <pageMargins left="0.7" right="0.7" top="4.6772863297023104E+25" bottom="0.7500330661800459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CMR 2026 Original</vt:lpstr>
      <vt:lpstr>PTA 2026</vt:lpstr>
      <vt:lpstr>Programmes</vt:lpstr>
      <vt:lpstr>Matrice_PA 2026-2028 bis  (2)</vt:lpstr>
      <vt:lpstr>Feuil2</vt:lpstr>
      <vt:lpstr>Feuil3</vt:lpstr>
      <vt:lpstr>'PTA 2026'!_Toc191634492</vt:lpstr>
      <vt:lpstr>'CMR 2026 Original'!Impression_des_titres</vt:lpstr>
      <vt:lpstr>'Matrice_PA 2026-2028 bis  (2)'!Impression_des_titres</vt:lpstr>
      <vt:lpstr>'PTA 2026'!Impression_des_titres</vt:lpstr>
      <vt:lpstr>'Matrice_PA 2026-2028 bis  (2)'!Structure</vt:lpstr>
      <vt:lpstr>'PTA 2026'!Structure</vt:lpstr>
      <vt:lpstr>'Matrice_PA 2026-2028 bis  (2)'!Taux_P</vt:lpstr>
      <vt:lpstr>'CMR 2026 Original'!Zone_d_impression</vt:lpstr>
      <vt:lpstr>'Matrice_PA 2026-2028 bis  (2)'!Zone_d_impression</vt:lpstr>
      <vt:lpstr>'PTA 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Boussim</dc:creator>
  <cp:lastModifiedBy>SANOGO ABOUBACAR</cp:lastModifiedBy>
  <cp:lastPrinted>2021-06-18T16:13:00Z</cp:lastPrinted>
  <dcterms:created xsi:type="dcterms:W3CDTF">2014-12-01T11:15:00Z</dcterms:created>
  <dcterms:modified xsi:type="dcterms:W3CDTF">2026-03-25T11:24:19Z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B1797D8B7F3742E48759FCDD41BFBE2A_13</vt:lpwstr>
  </property>
  <property fmtid="{D5CDD505-2E9C-101B-9397-08002B2CF9AE}" pid="3" name="KSOProductBuildVer">
    <vt:lpwstr>1036-12.2.0.23196</vt:lpwstr>
  </property>
</Properties>
</file>